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Komunikace" sheetId="2" r:id="rId2"/>
    <sheet name="02 - Komunikace v zastavě..." sheetId="3" r:id="rId3"/>
    <sheet name="03 - Propustek" sheetId="4" r:id="rId4"/>
    <sheet name="VON - Vedlejší a ostatní ...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Komunikace'!$C$90:$K$576</definedName>
    <definedName name="_xlnm.Print_Area" localSheetId="1">'01 - Komunikace'!$C$4:$J$41,'01 - Komunikace'!$C$47:$J$70,'01 - Komunikace'!$C$76:$K$576</definedName>
    <definedName name="_xlnm.Print_Titles" localSheetId="1">'01 - Komunikace'!$90:$90</definedName>
    <definedName name="_xlnm._FilterDatabase" localSheetId="2" hidden="1">'02 - Komunikace v zastavě...'!$C$91:$K$504</definedName>
    <definedName name="_xlnm.Print_Area" localSheetId="2">'02 - Komunikace v zastavě...'!$C$4:$J$41,'02 - Komunikace v zastavě...'!$C$47:$J$71,'02 - Komunikace v zastavě...'!$C$77:$K$504</definedName>
    <definedName name="_xlnm.Print_Titles" localSheetId="2">'02 - Komunikace v zastavě...'!$91:$91</definedName>
    <definedName name="_xlnm._FilterDatabase" localSheetId="3" hidden="1">'03 - Propustek'!$C$90:$K$217</definedName>
    <definedName name="_xlnm.Print_Area" localSheetId="3">'03 - Propustek'!$C$4:$J$41,'03 - Propustek'!$C$47:$J$70,'03 - Propustek'!$C$76:$K$217</definedName>
    <definedName name="_xlnm.Print_Titles" localSheetId="3">'03 - Propustek'!$90:$90</definedName>
    <definedName name="_xlnm._FilterDatabase" localSheetId="4" hidden="1">'VON - Vedlejší a ostatní ...'!$C$80:$K$155</definedName>
    <definedName name="_xlnm.Print_Area" localSheetId="4">'VON - Vedlejší a ostatní ...'!$C$4:$J$39,'VON - Vedlejší a ostatní ...'!$C$45:$J$62,'VON - Vedlejší a ostatní ...'!$C$68:$K$155</definedName>
    <definedName name="_xlnm.Print_Titles" localSheetId="4">'VON - Vedlejší a ostatní ...'!$80:$80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9"/>
  <c i="5" r="J35"/>
  <c i="1" r="AX59"/>
  <c i="5"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F75"/>
  <c r="E73"/>
  <c r="F52"/>
  <c r="E50"/>
  <c r="J24"/>
  <c r="E24"/>
  <c r="J78"/>
  <c r="J23"/>
  <c r="J21"/>
  <c r="E21"/>
  <c r="J54"/>
  <c r="J20"/>
  <c r="J18"/>
  <c r="E18"/>
  <c r="F55"/>
  <c r="J17"/>
  <c r="J15"/>
  <c r="E15"/>
  <c r="F54"/>
  <c r="J14"/>
  <c r="J12"/>
  <c r="J75"/>
  <c r="E7"/>
  <c r="E71"/>
  <c i="4" r="J39"/>
  <c r="J38"/>
  <c i="1" r="AY58"/>
  <c i="4" r="J37"/>
  <c i="1" r="AX58"/>
  <c i="4" r="BI215"/>
  <c r="BH215"/>
  <c r="BG215"/>
  <c r="BF215"/>
  <c r="T215"/>
  <c r="T214"/>
  <c r="R215"/>
  <c r="R214"/>
  <c r="P215"/>
  <c r="P214"/>
  <c r="BI212"/>
  <c r="BH212"/>
  <c r="BG212"/>
  <c r="BF212"/>
  <c r="T212"/>
  <c r="R212"/>
  <c r="P212"/>
  <c r="BI209"/>
  <c r="BH209"/>
  <c r="BG209"/>
  <c r="BF209"/>
  <c r="T209"/>
  <c r="R209"/>
  <c r="P209"/>
  <c r="BI203"/>
  <c r="BH203"/>
  <c r="BG203"/>
  <c r="BF203"/>
  <c r="T203"/>
  <c r="R203"/>
  <c r="P203"/>
  <c r="BI196"/>
  <c r="BH196"/>
  <c r="BG196"/>
  <c r="BF196"/>
  <c r="T196"/>
  <c r="R196"/>
  <c r="P196"/>
  <c r="BI189"/>
  <c r="BH189"/>
  <c r="BG189"/>
  <c r="BF189"/>
  <c r="T189"/>
  <c r="R189"/>
  <c r="P189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BI144"/>
  <c r="BH144"/>
  <c r="BG144"/>
  <c r="BF144"/>
  <c r="T144"/>
  <c r="R144"/>
  <c r="P144"/>
  <c r="BI140"/>
  <c r="BH140"/>
  <c r="BG140"/>
  <c r="BF140"/>
  <c r="T140"/>
  <c r="R140"/>
  <c r="P140"/>
  <c r="BI125"/>
  <c r="BH125"/>
  <c r="BG125"/>
  <c r="BF125"/>
  <c r="T125"/>
  <c r="R125"/>
  <c r="P125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1"/>
  <c r="BH101"/>
  <c r="BG101"/>
  <c r="BF101"/>
  <c r="T101"/>
  <c r="R101"/>
  <c r="P101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3" r="J39"/>
  <c r="J38"/>
  <c i="1" r="AY57"/>
  <c i="3" r="J37"/>
  <c i="1" r="AX57"/>
  <c i="3" r="BI502"/>
  <c r="BH502"/>
  <c r="BG502"/>
  <c r="BF502"/>
  <c r="T502"/>
  <c r="T501"/>
  <c r="R502"/>
  <c r="R501"/>
  <c r="P502"/>
  <c r="P501"/>
  <c r="BI498"/>
  <c r="BH498"/>
  <c r="BG498"/>
  <c r="BF498"/>
  <c r="T498"/>
  <c r="R498"/>
  <c r="P498"/>
  <c r="BI493"/>
  <c r="BH493"/>
  <c r="BG493"/>
  <c r="BF493"/>
  <c r="T493"/>
  <c r="R493"/>
  <c r="P493"/>
  <c r="BI489"/>
  <c r="BH489"/>
  <c r="BG489"/>
  <c r="BF489"/>
  <c r="T489"/>
  <c r="R489"/>
  <c r="P489"/>
  <c r="BI482"/>
  <c r="BH482"/>
  <c r="BG482"/>
  <c r="BF482"/>
  <c r="T482"/>
  <c r="R482"/>
  <c r="P482"/>
  <c r="BI476"/>
  <c r="BH476"/>
  <c r="BG476"/>
  <c r="BF476"/>
  <c r="T476"/>
  <c r="R476"/>
  <c r="P476"/>
  <c r="BI466"/>
  <c r="BH466"/>
  <c r="BG466"/>
  <c r="BF466"/>
  <c r="T466"/>
  <c r="R466"/>
  <c r="P466"/>
  <c r="BI457"/>
  <c r="BH457"/>
  <c r="BG457"/>
  <c r="BF457"/>
  <c r="T457"/>
  <c r="R457"/>
  <c r="P457"/>
  <c r="BI448"/>
  <c r="BH448"/>
  <c r="BG448"/>
  <c r="BF448"/>
  <c r="T448"/>
  <c r="R448"/>
  <c r="P448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1"/>
  <c r="BH431"/>
  <c r="BG431"/>
  <c r="BF431"/>
  <c r="T431"/>
  <c r="R431"/>
  <c r="P431"/>
  <c r="BI422"/>
  <c r="BH422"/>
  <c r="BG422"/>
  <c r="BF422"/>
  <c r="T422"/>
  <c r="R422"/>
  <c r="P422"/>
  <c r="BI415"/>
  <c r="BH415"/>
  <c r="BG415"/>
  <c r="BF415"/>
  <c r="T415"/>
  <c r="R415"/>
  <c r="P415"/>
  <c r="BI408"/>
  <c r="BH408"/>
  <c r="BG408"/>
  <c r="BF408"/>
  <c r="T408"/>
  <c r="R408"/>
  <c r="P408"/>
  <c r="BI396"/>
  <c r="BH396"/>
  <c r="BG396"/>
  <c r="BF396"/>
  <c r="T396"/>
  <c r="R396"/>
  <c r="P396"/>
  <c r="BI389"/>
  <c r="BH389"/>
  <c r="BG389"/>
  <c r="BF389"/>
  <c r="T389"/>
  <c r="R389"/>
  <c r="P389"/>
  <c r="BI386"/>
  <c r="BH386"/>
  <c r="BG386"/>
  <c r="BF386"/>
  <c r="T386"/>
  <c r="R386"/>
  <c r="P386"/>
  <c r="BI381"/>
  <c r="BH381"/>
  <c r="BG381"/>
  <c r="BF381"/>
  <c r="T381"/>
  <c r="R381"/>
  <c r="P381"/>
  <c r="BI375"/>
  <c r="BH375"/>
  <c r="BG375"/>
  <c r="BF375"/>
  <c r="T375"/>
  <c r="R375"/>
  <c r="P375"/>
  <c r="BI369"/>
  <c r="BH369"/>
  <c r="BG369"/>
  <c r="BF369"/>
  <c r="T369"/>
  <c r="R369"/>
  <c r="P369"/>
  <c r="BI363"/>
  <c r="BH363"/>
  <c r="BG363"/>
  <c r="BF363"/>
  <c r="T363"/>
  <c r="R363"/>
  <c r="P363"/>
  <c r="BI360"/>
  <c r="BH360"/>
  <c r="BG360"/>
  <c r="BF360"/>
  <c r="T360"/>
  <c r="R360"/>
  <c r="P360"/>
  <c r="BI354"/>
  <c r="BH354"/>
  <c r="BG354"/>
  <c r="BF354"/>
  <c r="T354"/>
  <c r="R354"/>
  <c r="P354"/>
  <c r="BI351"/>
  <c r="BH351"/>
  <c r="BG351"/>
  <c r="BF351"/>
  <c r="T351"/>
  <c r="R351"/>
  <c r="P351"/>
  <c r="BI344"/>
  <c r="BH344"/>
  <c r="BG344"/>
  <c r="BF344"/>
  <c r="T344"/>
  <c r="R344"/>
  <c r="P344"/>
  <c r="BI341"/>
  <c r="BH341"/>
  <c r="BG341"/>
  <c r="BF341"/>
  <c r="T341"/>
  <c r="R341"/>
  <c r="P341"/>
  <c r="BI335"/>
  <c r="BH335"/>
  <c r="BG335"/>
  <c r="BF335"/>
  <c r="T335"/>
  <c r="R335"/>
  <c r="P335"/>
  <c r="BI329"/>
  <c r="BH329"/>
  <c r="BG329"/>
  <c r="BF329"/>
  <c r="T329"/>
  <c r="R329"/>
  <c r="P329"/>
  <c r="BI326"/>
  <c r="BH326"/>
  <c r="BG326"/>
  <c r="BF326"/>
  <c r="T326"/>
  <c r="R326"/>
  <c r="P326"/>
  <c r="BI320"/>
  <c r="BH320"/>
  <c r="BG320"/>
  <c r="BF320"/>
  <c r="T320"/>
  <c r="R320"/>
  <c r="P320"/>
  <c r="BI317"/>
  <c r="BH317"/>
  <c r="BG317"/>
  <c r="BF317"/>
  <c r="T317"/>
  <c r="R317"/>
  <c r="P317"/>
  <c r="BI311"/>
  <c r="BH311"/>
  <c r="BG311"/>
  <c r="BF311"/>
  <c r="T311"/>
  <c r="R311"/>
  <c r="P311"/>
  <c r="BI308"/>
  <c r="BH308"/>
  <c r="BG308"/>
  <c r="BF308"/>
  <c r="T308"/>
  <c r="R308"/>
  <c r="P308"/>
  <c r="BI302"/>
  <c r="BH302"/>
  <c r="BG302"/>
  <c r="BF302"/>
  <c r="T302"/>
  <c r="R302"/>
  <c r="P302"/>
  <c r="BI296"/>
  <c r="BH296"/>
  <c r="BG296"/>
  <c r="BF296"/>
  <c r="T296"/>
  <c r="R296"/>
  <c r="P296"/>
  <c r="BI290"/>
  <c r="BH290"/>
  <c r="BG290"/>
  <c r="BF290"/>
  <c r="T290"/>
  <c r="R290"/>
  <c r="P290"/>
  <c r="BI284"/>
  <c r="BH284"/>
  <c r="BG284"/>
  <c r="BF284"/>
  <c r="T284"/>
  <c r="R284"/>
  <c r="P284"/>
  <c r="BI278"/>
  <c r="BH278"/>
  <c r="BG278"/>
  <c r="BF278"/>
  <c r="T278"/>
  <c r="R278"/>
  <c r="P278"/>
  <c r="BI272"/>
  <c r="BH272"/>
  <c r="BG272"/>
  <c r="BF272"/>
  <c r="T272"/>
  <c r="R272"/>
  <c r="P272"/>
  <c r="BI269"/>
  <c r="BH269"/>
  <c r="BG269"/>
  <c r="BF269"/>
  <c r="T269"/>
  <c r="R269"/>
  <c r="P269"/>
  <c r="BI263"/>
  <c r="BH263"/>
  <c r="BG263"/>
  <c r="BF263"/>
  <c r="T263"/>
  <c r="R263"/>
  <c r="P263"/>
  <c r="BI257"/>
  <c r="BH257"/>
  <c r="BG257"/>
  <c r="BF257"/>
  <c r="T257"/>
  <c r="R257"/>
  <c r="P257"/>
  <c r="BI254"/>
  <c r="BH254"/>
  <c r="BG254"/>
  <c r="BF254"/>
  <c r="T254"/>
  <c r="R254"/>
  <c r="P254"/>
  <c r="BI248"/>
  <c r="BH248"/>
  <c r="BG248"/>
  <c r="BF248"/>
  <c r="T248"/>
  <c r="R248"/>
  <c r="P248"/>
  <c r="BI239"/>
  <c r="BH239"/>
  <c r="BG239"/>
  <c r="BF239"/>
  <c r="T239"/>
  <c r="R239"/>
  <c r="P239"/>
  <c r="BI233"/>
  <c r="BH233"/>
  <c r="BG233"/>
  <c r="BF233"/>
  <c r="T233"/>
  <c r="R233"/>
  <c r="P233"/>
  <c r="BI223"/>
  <c r="BH223"/>
  <c r="BG223"/>
  <c r="BF223"/>
  <c r="T223"/>
  <c r="R223"/>
  <c r="P223"/>
  <c r="BI211"/>
  <c r="BH211"/>
  <c r="BG211"/>
  <c r="BF211"/>
  <c r="T211"/>
  <c r="R211"/>
  <c r="P211"/>
  <c r="BI205"/>
  <c r="BH205"/>
  <c r="BG205"/>
  <c r="BF205"/>
  <c r="T205"/>
  <c r="R205"/>
  <c r="P205"/>
  <c r="BI199"/>
  <c r="BH199"/>
  <c r="BG199"/>
  <c r="BF199"/>
  <c r="T199"/>
  <c r="R199"/>
  <c r="P199"/>
  <c r="BI194"/>
  <c r="BH194"/>
  <c r="BG194"/>
  <c r="BF194"/>
  <c r="T194"/>
  <c r="R194"/>
  <c r="P194"/>
  <c r="BI182"/>
  <c r="BH182"/>
  <c r="BG182"/>
  <c r="BF182"/>
  <c r="T182"/>
  <c r="R182"/>
  <c r="P182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7"/>
  <c r="BH117"/>
  <c r="BG117"/>
  <c r="BF117"/>
  <c r="T117"/>
  <c r="R117"/>
  <c r="P117"/>
  <c r="BI111"/>
  <c r="BH111"/>
  <c r="BG111"/>
  <c r="BF111"/>
  <c r="T111"/>
  <c r="R111"/>
  <c r="P111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56"/>
  <c r="E7"/>
  <c r="E50"/>
  <c i="2" r="J39"/>
  <c r="J38"/>
  <c i="1" r="AY56"/>
  <c i="2" r="J37"/>
  <c i="1" r="AX56"/>
  <c i="2" r="BI574"/>
  <c r="BH574"/>
  <c r="BG574"/>
  <c r="BF574"/>
  <c r="T574"/>
  <c r="T573"/>
  <c r="R574"/>
  <c r="R573"/>
  <c r="P574"/>
  <c r="P573"/>
  <c r="BI570"/>
  <c r="BH570"/>
  <c r="BG570"/>
  <c r="BF570"/>
  <c r="T570"/>
  <c r="R570"/>
  <c r="P570"/>
  <c r="BI565"/>
  <c r="BH565"/>
  <c r="BG565"/>
  <c r="BF565"/>
  <c r="T565"/>
  <c r="R565"/>
  <c r="P565"/>
  <c r="BI561"/>
  <c r="BH561"/>
  <c r="BG561"/>
  <c r="BF561"/>
  <c r="T561"/>
  <c r="R561"/>
  <c r="P561"/>
  <c r="BI554"/>
  <c r="BH554"/>
  <c r="BG554"/>
  <c r="BF554"/>
  <c r="T554"/>
  <c r="R554"/>
  <c r="P554"/>
  <c r="BI548"/>
  <c r="BH548"/>
  <c r="BG548"/>
  <c r="BF548"/>
  <c r="T548"/>
  <c r="R548"/>
  <c r="P548"/>
  <c r="BI544"/>
  <c r="BH544"/>
  <c r="BG544"/>
  <c r="BF544"/>
  <c r="T544"/>
  <c r="R544"/>
  <c r="P544"/>
  <c r="BI531"/>
  <c r="BH531"/>
  <c r="BG531"/>
  <c r="BF531"/>
  <c r="T531"/>
  <c r="R531"/>
  <c r="P531"/>
  <c r="BI518"/>
  <c r="BH518"/>
  <c r="BG518"/>
  <c r="BF518"/>
  <c r="T518"/>
  <c r="R518"/>
  <c r="P518"/>
  <c r="BI505"/>
  <c r="BH505"/>
  <c r="BG505"/>
  <c r="BF505"/>
  <c r="T505"/>
  <c r="R505"/>
  <c r="P505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88"/>
  <c r="BH488"/>
  <c r="BG488"/>
  <c r="BF488"/>
  <c r="T488"/>
  <c r="R488"/>
  <c r="P488"/>
  <c r="BI482"/>
  <c r="BH482"/>
  <c r="BG482"/>
  <c r="BF482"/>
  <c r="T482"/>
  <c r="R482"/>
  <c r="P482"/>
  <c r="BI469"/>
  <c r="BH469"/>
  <c r="BG469"/>
  <c r="BF469"/>
  <c r="T469"/>
  <c r="R469"/>
  <c r="P469"/>
  <c r="BI459"/>
  <c r="BH459"/>
  <c r="BG459"/>
  <c r="BF459"/>
  <c r="T459"/>
  <c r="R459"/>
  <c r="P459"/>
  <c r="BI452"/>
  <c r="BH452"/>
  <c r="BG452"/>
  <c r="BF452"/>
  <c r="T452"/>
  <c r="R452"/>
  <c r="P452"/>
  <c r="BI440"/>
  <c r="BH440"/>
  <c r="BG440"/>
  <c r="BF440"/>
  <c r="T440"/>
  <c r="R440"/>
  <c r="P440"/>
  <c r="BI434"/>
  <c r="BH434"/>
  <c r="BG434"/>
  <c r="BF434"/>
  <c r="T434"/>
  <c r="R434"/>
  <c r="P434"/>
  <c r="BI428"/>
  <c r="BH428"/>
  <c r="BG428"/>
  <c r="BF428"/>
  <c r="T428"/>
  <c r="R428"/>
  <c r="P428"/>
  <c r="BI422"/>
  <c r="BH422"/>
  <c r="BG422"/>
  <c r="BF422"/>
  <c r="T422"/>
  <c r="R422"/>
  <c r="P422"/>
  <c r="BI419"/>
  <c r="BH419"/>
  <c r="BG419"/>
  <c r="BF419"/>
  <c r="T419"/>
  <c r="R419"/>
  <c r="P419"/>
  <c r="BI413"/>
  <c r="BH413"/>
  <c r="BG413"/>
  <c r="BF413"/>
  <c r="T413"/>
  <c r="R413"/>
  <c r="P413"/>
  <c r="BI410"/>
  <c r="BH410"/>
  <c r="BG410"/>
  <c r="BF410"/>
  <c r="T410"/>
  <c r="R410"/>
  <c r="P410"/>
  <c r="BI403"/>
  <c r="BH403"/>
  <c r="BG403"/>
  <c r="BF403"/>
  <c r="T403"/>
  <c r="R403"/>
  <c r="P403"/>
  <c r="BI400"/>
  <c r="BH400"/>
  <c r="BG400"/>
  <c r="BF400"/>
  <c r="T400"/>
  <c r="R400"/>
  <c r="P400"/>
  <c r="BI394"/>
  <c r="BH394"/>
  <c r="BG394"/>
  <c r="BF394"/>
  <c r="T394"/>
  <c r="R394"/>
  <c r="P394"/>
  <c r="BI388"/>
  <c r="BH388"/>
  <c r="BG388"/>
  <c r="BF388"/>
  <c r="T388"/>
  <c r="R388"/>
  <c r="P388"/>
  <c r="BI385"/>
  <c r="BH385"/>
  <c r="BG385"/>
  <c r="BF385"/>
  <c r="T385"/>
  <c r="R385"/>
  <c r="P385"/>
  <c r="BI379"/>
  <c r="BH379"/>
  <c r="BG379"/>
  <c r="BF379"/>
  <c r="T379"/>
  <c r="R379"/>
  <c r="P379"/>
  <c r="BI376"/>
  <c r="BH376"/>
  <c r="BG376"/>
  <c r="BF376"/>
  <c r="T376"/>
  <c r="R376"/>
  <c r="P376"/>
  <c r="BI370"/>
  <c r="BH370"/>
  <c r="BG370"/>
  <c r="BF370"/>
  <c r="T370"/>
  <c r="R370"/>
  <c r="P370"/>
  <c r="BI367"/>
  <c r="BH367"/>
  <c r="BG367"/>
  <c r="BF367"/>
  <c r="T367"/>
  <c r="R367"/>
  <c r="P367"/>
  <c r="BI361"/>
  <c r="BH361"/>
  <c r="BG361"/>
  <c r="BF361"/>
  <c r="T361"/>
  <c r="R361"/>
  <c r="P361"/>
  <c r="BI355"/>
  <c r="BH355"/>
  <c r="BG355"/>
  <c r="BF355"/>
  <c r="T355"/>
  <c r="R355"/>
  <c r="P355"/>
  <c r="BI349"/>
  <c r="BH349"/>
  <c r="BG349"/>
  <c r="BF349"/>
  <c r="T349"/>
  <c r="R349"/>
  <c r="P349"/>
  <c r="BI343"/>
  <c r="BH343"/>
  <c r="BG343"/>
  <c r="BF343"/>
  <c r="T343"/>
  <c r="R343"/>
  <c r="P343"/>
  <c r="BI337"/>
  <c r="BH337"/>
  <c r="BG337"/>
  <c r="BF337"/>
  <c r="T337"/>
  <c r="R337"/>
  <c r="P337"/>
  <c r="BI331"/>
  <c r="BH331"/>
  <c r="BG331"/>
  <c r="BF331"/>
  <c r="T331"/>
  <c r="R331"/>
  <c r="P331"/>
  <c r="BI328"/>
  <c r="BH328"/>
  <c r="BG328"/>
  <c r="BF328"/>
  <c r="T328"/>
  <c r="R328"/>
  <c r="P328"/>
  <c r="BI322"/>
  <c r="BH322"/>
  <c r="BG322"/>
  <c r="BF322"/>
  <c r="T322"/>
  <c r="R322"/>
  <c r="P322"/>
  <c r="BI316"/>
  <c r="BH316"/>
  <c r="BG316"/>
  <c r="BF316"/>
  <c r="T316"/>
  <c r="R316"/>
  <c r="P316"/>
  <c r="BI313"/>
  <c r="BH313"/>
  <c r="BG313"/>
  <c r="BF313"/>
  <c r="T313"/>
  <c r="R313"/>
  <c r="P313"/>
  <c r="BI307"/>
  <c r="BH307"/>
  <c r="BG307"/>
  <c r="BF307"/>
  <c r="T307"/>
  <c r="R307"/>
  <c r="P307"/>
  <c r="BI296"/>
  <c r="BH296"/>
  <c r="BG296"/>
  <c r="BF296"/>
  <c r="T296"/>
  <c r="R296"/>
  <c r="P296"/>
  <c r="BI290"/>
  <c r="BH290"/>
  <c r="BG290"/>
  <c r="BF290"/>
  <c r="T290"/>
  <c r="R290"/>
  <c r="P290"/>
  <c r="BI280"/>
  <c r="BH280"/>
  <c r="BG280"/>
  <c r="BF280"/>
  <c r="T280"/>
  <c r="R280"/>
  <c r="P280"/>
  <c r="BI270"/>
  <c r="BH270"/>
  <c r="BG270"/>
  <c r="BF270"/>
  <c r="T270"/>
  <c r="R270"/>
  <c r="P270"/>
  <c r="BI264"/>
  <c r="BH264"/>
  <c r="BG264"/>
  <c r="BF264"/>
  <c r="T264"/>
  <c r="R264"/>
  <c r="P264"/>
  <c r="BI259"/>
  <c r="BH259"/>
  <c r="BG259"/>
  <c r="BF259"/>
  <c r="T259"/>
  <c r="R259"/>
  <c r="P259"/>
  <c r="BI249"/>
  <c r="BH249"/>
  <c r="BG249"/>
  <c r="BF249"/>
  <c r="T249"/>
  <c r="R249"/>
  <c r="P249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10"/>
  <c r="BH110"/>
  <c r="BG110"/>
  <c r="BF110"/>
  <c r="T110"/>
  <c r="R110"/>
  <c r="P110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1" r="L50"/>
  <c r="AM50"/>
  <c r="AM49"/>
  <c r="L49"/>
  <c r="AM47"/>
  <c r="L47"/>
  <c r="L45"/>
  <c r="L44"/>
  <c i="2" r="J518"/>
  <c r="BK428"/>
  <c r="BK337"/>
  <c r="BK224"/>
  <c r="BK110"/>
  <c r="J499"/>
  <c r="BK370"/>
  <c r="J219"/>
  <c r="BK122"/>
  <c r="BK434"/>
  <c r="J355"/>
  <c r="J259"/>
  <c r="BK145"/>
  <c i="3" r="BK466"/>
  <c r="BK369"/>
  <c r="BK311"/>
  <c r="BK162"/>
  <c r="J502"/>
  <c r="J396"/>
  <c r="BK263"/>
  <c r="BK167"/>
  <c r="J448"/>
  <c r="J320"/>
  <c r="BK172"/>
  <c r="J100"/>
  <c i="4" r="J125"/>
  <c r="J180"/>
  <c r="J189"/>
  <c i="5" r="J114"/>
  <c r="BK153"/>
  <c r="BK114"/>
  <c r="BK133"/>
  <c i="2" r="BK561"/>
  <c r="BK459"/>
  <c r="J379"/>
  <c r="J270"/>
  <c r="BK179"/>
  <c r="BK94"/>
  <c r="BK403"/>
  <c r="J234"/>
  <c r="BK128"/>
  <c r="J544"/>
  <c r="BK410"/>
  <c r="BK349"/>
  <c r="BK270"/>
  <c r="J116"/>
  <c i="3" r="J422"/>
  <c r="BK360"/>
  <c r="J269"/>
  <c r="BK142"/>
  <c r="BK457"/>
  <c r="J329"/>
  <c r="BK223"/>
  <c r="BK476"/>
  <c r="J344"/>
  <c r="BK239"/>
  <c r="J142"/>
  <c i="4" r="BK196"/>
  <c r="BK101"/>
  <c r="BK114"/>
  <c i="5" r="J150"/>
  <c r="BK130"/>
  <c r="J116"/>
  <c r="BK95"/>
  <c r="J133"/>
  <c r="BK111"/>
  <c r="J139"/>
  <c i="2" r="BK570"/>
  <c r="BK419"/>
  <c r="J331"/>
  <c r="J189"/>
  <c r="BK134"/>
  <c r="BK518"/>
  <c r="BK413"/>
  <c r="BK355"/>
  <c r="BK184"/>
  <c r="J548"/>
  <c r="BK495"/>
  <c r="BK394"/>
  <c r="J322"/>
  <c r="BK234"/>
  <c r="J140"/>
  <c i="3" r="J363"/>
  <c r="BK272"/>
  <c r="J431"/>
  <c r="BK317"/>
  <c r="BK205"/>
  <c r="BK482"/>
  <c r="BK351"/>
  <c r="J296"/>
  <c r="BK199"/>
  <c r="BK105"/>
  <c i="4" r="J144"/>
  <c r="J101"/>
  <c r="BK125"/>
  <c i="5" r="BK136"/>
  <c r="J89"/>
  <c r="BK98"/>
  <c i="2" r="J495"/>
  <c r="J385"/>
  <c r="J280"/>
  <c r="J184"/>
  <c r="J128"/>
  <c r="J505"/>
  <c r="BK367"/>
  <c r="J179"/>
  <c r="BK361"/>
  <c r="J337"/>
  <c r="J249"/>
  <c r="J199"/>
  <c r="J122"/>
  <c i="3" r="J493"/>
  <c r="J415"/>
  <c r="J354"/>
  <c r="J317"/>
  <c r="BK296"/>
  <c r="J182"/>
  <c r="BK111"/>
  <c r="J489"/>
  <c r="BK422"/>
  <c r="BK335"/>
  <c r="J311"/>
  <c r="BK254"/>
  <c r="J162"/>
  <c r="J442"/>
  <c r="BK354"/>
  <c r="J335"/>
  <c r="J263"/>
  <c r="J194"/>
  <c r="BK133"/>
  <c i="4" r="BK209"/>
  <c r="BK140"/>
  <c r="BK161"/>
  <c r="BK180"/>
  <c i="5" r="J130"/>
  <c r="J136"/>
  <c r="J95"/>
  <c i="2" r="BK469"/>
  <c r="BK376"/>
  <c r="BK264"/>
  <c r="BK174"/>
  <c r="BK574"/>
  <c r="J434"/>
  <c r="BK307"/>
  <c r="J145"/>
  <c r="BK499"/>
  <c r="J403"/>
  <c r="J328"/>
  <c r="BK229"/>
  <c r="BK169"/>
  <c i="3" r="BK489"/>
  <c r="BK381"/>
  <c r="BK329"/>
  <c r="J254"/>
  <c r="BK100"/>
  <c r="J466"/>
  <c r="BK302"/>
  <c r="J199"/>
  <c r="J147"/>
  <c r="J408"/>
  <c r="BK341"/>
  <c r="BK211"/>
  <c i="4" r="BK203"/>
  <c r="BK109"/>
  <c r="J94"/>
  <c r="J109"/>
  <c i="5" r="BK104"/>
  <c r="BK139"/>
  <c r="J98"/>
  <c r="J92"/>
  <c i="2" r="BK531"/>
  <c r="J400"/>
  <c r="BK316"/>
  <c r="BK204"/>
  <c r="BK116"/>
  <c r="BK488"/>
  <c r="BK379"/>
  <c r="J204"/>
  <c r="J570"/>
  <c r="J440"/>
  <c r="BK331"/>
  <c r="J239"/>
  <c r="BK189"/>
  <c i="3" r="J482"/>
  <c r="BK408"/>
  <c r="BK320"/>
  <c r="J239"/>
  <c r="J105"/>
  <c r="BK440"/>
  <c r="BK284"/>
  <c r="BK182"/>
  <c r="BK493"/>
  <c r="BK386"/>
  <c r="J272"/>
  <c r="J167"/>
  <c r="BK95"/>
  <c i="4" r="BK118"/>
  <c r="J155"/>
  <c r="J196"/>
  <c i="5" r="BK148"/>
  <c r="J127"/>
  <c r="BK108"/>
  <c r="J83"/>
  <c r="J124"/>
  <c r="J148"/>
  <c r="BK101"/>
  <c i="2" r="J497"/>
  <c r="J394"/>
  <c r="BK290"/>
  <c r="BK219"/>
  <c r="J104"/>
  <c r="J459"/>
  <c r="J229"/>
  <c r="BK104"/>
  <c r="BK452"/>
  <c r="J343"/>
  <c r="J264"/>
  <c r="J160"/>
  <c i="3" r="J381"/>
  <c r="BK326"/>
  <c r="J302"/>
  <c r="BK248"/>
  <c r="J341"/>
  <c r="J233"/>
  <c r="J133"/>
  <c r="J440"/>
  <c r="J326"/>
  <c r="BK233"/>
  <c r="BK123"/>
  <c i="4" r="BK189"/>
  <c r="BK174"/>
  <c r="J209"/>
  <c i="5" r="BK150"/>
  <c r="J104"/>
  <c r="BK116"/>
  <c i="2" r="BK548"/>
  <c r="J413"/>
  <c r="BK328"/>
  <c r="BK214"/>
  <c r="J574"/>
  <c r="J410"/>
  <c r="BK280"/>
  <c r="BK140"/>
  <c r="J561"/>
  <c r="J565"/>
  <c r="J388"/>
  <c r="BK313"/>
  <c r="J194"/>
  <c r="BK150"/>
  <c r="J554"/>
  <c r="BK388"/>
  <c r="BK199"/>
  <c r="J94"/>
  <c r="J488"/>
  <c r="J376"/>
  <c r="J313"/>
  <c r="J209"/>
  <c r="J110"/>
  <c i="3" r="BK431"/>
  <c r="J351"/>
  <c r="J290"/>
  <c r="BK147"/>
  <c r="BK442"/>
  <c r="J360"/>
  <c r="J248"/>
  <c r="BK502"/>
  <c r="BK363"/>
  <c r="J284"/>
  <c r="J257"/>
  <c r="J128"/>
  <c i="4" r="J168"/>
  <c r="BK149"/>
  <c r="J149"/>
  <c i="5" r="J121"/>
  <c r="J86"/>
  <c r="BK127"/>
  <c r="J153"/>
  <c r="J111"/>
  <c i="2" r="J422"/>
  <c r="BK343"/>
  <c r="BK239"/>
  <c r="BK155"/>
  <c r="J531"/>
  <c r="BK422"/>
  <c r="BK322"/>
  <c r="J174"/>
  <c r="J482"/>
  <c r="J370"/>
  <c r="J307"/>
  <c r="J214"/>
  <c r="J150"/>
  <c i="3" r="J457"/>
  <c r="BK375"/>
  <c r="J308"/>
  <c r="BK157"/>
  <c r="J498"/>
  <c r="J369"/>
  <c r="BK257"/>
  <c r="J123"/>
  <c r="J438"/>
  <c r="BK308"/>
  <c r="J205"/>
  <c r="J117"/>
  <c i="4" r="J161"/>
  <c r="J203"/>
  <c r="J212"/>
  <c r="BK155"/>
  <c i="5" r="BK145"/>
  <c r="BK124"/>
  <c r="BK89"/>
  <c r="J145"/>
  <c r="BK92"/>
  <c r="J119"/>
  <c i="2" r="BK544"/>
  <c r="J452"/>
  <c r="J361"/>
  <c r="BK259"/>
  <c r="J169"/>
  <c r="BK565"/>
  <c r="BK385"/>
  <c r="BK296"/>
  <c r="J134"/>
  <c r="BK505"/>
  <c r="J419"/>
  <c r="J367"/>
  <c r="J290"/>
  <c r="BK194"/>
  <c i="1" r="AS55"/>
  <c i="3" r="BK389"/>
  <c r="J278"/>
  <c r="J172"/>
  <c r="BK117"/>
  <c r="BK396"/>
  <c r="BK278"/>
  <c r="BK152"/>
  <c i="4" r="BK215"/>
  <c r="BK94"/>
  <c r="J140"/>
  <c r="BK168"/>
  <c i="5" r="BK121"/>
  <c r="J142"/>
  <c i="2" r="BK554"/>
  <c r="BK440"/>
  <c r="J349"/>
  <c r="BK249"/>
  <c r="BK160"/>
  <c r="BK99"/>
  <c r="BK482"/>
  <c r="BK209"/>
  <c r="J99"/>
  <c r="BK497"/>
  <c r="J469"/>
  <c r="J428"/>
  <c r="BK400"/>
  <c r="J316"/>
  <c r="J296"/>
  <c r="J224"/>
  <c r="J155"/>
  <c i="3" r="J476"/>
  <c r="BK438"/>
  <c r="J375"/>
  <c r="BK344"/>
  <c r="BK194"/>
  <c r="J152"/>
  <c r="J95"/>
  <c r="BK448"/>
  <c r="J386"/>
  <c r="BK269"/>
  <c r="J211"/>
  <c r="BK128"/>
  <c r="BK498"/>
  <c r="BK415"/>
  <c r="J389"/>
  <c r="BK290"/>
  <c r="J223"/>
  <c r="J157"/>
  <c r="J111"/>
  <c i="4" r="J174"/>
  <c r="J114"/>
  <c r="J118"/>
  <c r="BK144"/>
  <c i="5" r="BK119"/>
  <c r="BK86"/>
  <c r="BK83"/>
  <c i="4" r="BK212"/>
  <c r="J215"/>
  <c i="5" r="BK142"/>
  <c r="J101"/>
  <c r="J108"/>
  <c i="2" l="1" r="BK93"/>
  <c r="J93"/>
  <c r="J65"/>
  <c r="R93"/>
  <c r="P439"/>
  <c r="T439"/>
  <c r="R547"/>
  <c r="BK560"/>
  <c r="J560"/>
  <c r="J68"/>
  <c r="T560"/>
  <c i="3" r="BK94"/>
  <c r="J94"/>
  <c r="J65"/>
  <c r="T94"/>
  <c r="BK380"/>
  <c r="J380"/>
  <c r="J66"/>
  <c r="T380"/>
  <c r="P395"/>
  <c r="BK475"/>
  <c r="J475"/>
  <c r="J68"/>
  <c r="BK488"/>
  <c r="J488"/>
  <c r="J69"/>
  <c r="R488"/>
  <c i="4" r="P93"/>
  <c r="T93"/>
  <c r="P143"/>
  <c r="R143"/>
  <c r="T143"/>
  <c r="T167"/>
  <c r="T195"/>
  <c i="5" r="BK107"/>
  <c r="J107"/>
  <c r="J61"/>
  <c i="3" r="P94"/>
  <c r="P380"/>
  <c r="R380"/>
  <c r="R395"/>
  <c r="P475"/>
  <c r="T475"/>
  <c r="T488"/>
  <c i="4" r="P167"/>
  <c r="BK195"/>
  <c r="J195"/>
  <c r="J68"/>
  <c r="R195"/>
  <c i="5" r="P107"/>
  <c i="2" r="P93"/>
  <c r="T93"/>
  <c r="T92"/>
  <c r="T91"/>
  <c r="BK439"/>
  <c r="J439"/>
  <c r="J66"/>
  <c r="R439"/>
  <c r="BK547"/>
  <c r="J547"/>
  <c r="J67"/>
  <c r="P547"/>
  <c r="T547"/>
  <c r="P560"/>
  <c r="R560"/>
  <c i="3" r="R94"/>
  <c r="R93"/>
  <c r="R92"/>
  <c r="BK395"/>
  <c r="J395"/>
  <c r="J67"/>
  <c r="T395"/>
  <c r="R475"/>
  <c r="P488"/>
  <c i="4" r="BK93"/>
  <c r="J93"/>
  <c r="J65"/>
  <c r="R93"/>
  <c r="BK143"/>
  <c r="J143"/>
  <c r="J66"/>
  <c r="BK167"/>
  <c r="J167"/>
  <c r="J67"/>
  <c r="R167"/>
  <c r="P195"/>
  <c i="5" r="BK82"/>
  <c r="J82"/>
  <c r="J60"/>
  <c r="P82"/>
  <c r="P81"/>
  <c i="1" r="AU59"/>
  <c i="5" r="R82"/>
  <c r="T82"/>
  <c r="R107"/>
  <c r="T107"/>
  <c i="2" r="BK573"/>
  <c r="J573"/>
  <c r="J69"/>
  <c i="3" r="BK501"/>
  <c r="J501"/>
  <c r="J70"/>
  <c i="4" r="BK214"/>
  <c r="J214"/>
  <c r="J69"/>
  <c r="BK92"/>
  <c r="BK91"/>
  <c r="J91"/>
  <c r="J63"/>
  <c i="5" r="E48"/>
  <c r="J52"/>
  <c r="J55"/>
  <c r="F77"/>
  <c r="F78"/>
  <c r="BE83"/>
  <c r="BE95"/>
  <c r="BE104"/>
  <c r="BE114"/>
  <c r="BE130"/>
  <c r="BE145"/>
  <c r="J77"/>
  <c r="BE89"/>
  <c r="BE108"/>
  <c r="BE111"/>
  <c r="BE116"/>
  <c r="BE119"/>
  <c r="BE124"/>
  <c r="BE127"/>
  <c r="BE136"/>
  <c r="BE139"/>
  <c r="BE142"/>
  <c r="BE153"/>
  <c r="BE86"/>
  <c r="BE92"/>
  <c r="BE98"/>
  <c r="BE101"/>
  <c r="BE121"/>
  <c r="BE133"/>
  <c r="BE148"/>
  <c r="BE150"/>
  <c i="4" r="J56"/>
  <c r="BE118"/>
  <c r="BE161"/>
  <c r="BE174"/>
  <c r="BE189"/>
  <c r="BE212"/>
  <c i="3" r="BK93"/>
  <c r="J93"/>
  <c r="J64"/>
  <c i="4" r="F59"/>
  <c r="BE94"/>
  <c r="BE109"/>
  <c r="BE114"/>
  <c r="BE149"/>
  <c r="BE155"/>
  <c r="BE209"/>
  <c r="E50"/>
  <c r="BE101"/>
  <c r="BE125"/>
  <c r="BE140"/>
  <c r="BE144"/>
  <c r="BE168"/>
  <c r="BE180"/>
  <c r="BE196"/>
  <c r="BE203"/>
  <c r="BE215"/>
  <c i="2" r="BK92"/>
  <c r="J92"/>
  <c r="J64"/>
  <c i="3" r="J86"/>
  <c r="BE117"/>
  <c r="BE128"/>
  <c r="BE147"/>
  <c r="BE167"/>
  <c r="BE205"/>
  <c r="BE223"/>
  <c r="BE254"/>
  <c r="BE257"/>
  <c r="BE302"/>
  <c r="BE320"/>
  <c r="BE344"/>
  <c r="BE360"/>
  <c r="BE363"/>
  <c r="BE408"/>
  <c r="BE440"/>
  <c r="BE448"/>
  <c r="BE466"/>
  <c r="BE476"/>
  <c r="BE482"/>
  <c r="BE489"/>
  <c r="BE498"/>
  <c r="E80"/>
  <c r="BE100"/>
  <c r="BE111"/>
  <c r="BE157"/>
  <c r="BE162"/>
  <c r="BE172"/>
  <c r="BE194"/>
  <c r="BE199"/>
  <c r="BE211"/>
  <c r="BE248"/>
  <c r="BE263"/>
  <c r="BE272"/>
  <c r="BE278"/>
  <c r="BE284"/>
  <c r="BE296"/>
  <c r="BE311"/>
  <c r="BE329"/>
  <c r="BE335"/>
  <c r="BE351"/>
  <c r="BE381"/>
  <c r="BE386"/>
  <c r="BE389"/>
  <c r="BE422"/>
  <c r="BE438"/>
  <c r="BE442"/>
  <c r="BE502"/>
  <c r="F59"/>
  <c r="BE95"/>
  <c r="BE105"/>
  <c r="BE123"/>
  <c r="BE133"/>
  <c r="BE142"/>
  <c r="BE152"/>
  <c r="BE182"/>
  <c r="BE233"/>
  <c r="BE239"/>
  <c r="BE269"/>
  <c r="BE290"/>
  <c r="BE308"/>
  <c r="BE317"/>
  <c r="BE326"/>
  <c r="BE341"/>
  <c r="BE354"/>
  <c r="BE369"/>
  <c r="BE375"/>
  <c r="BE396"/>
  <c r="BE415"/>
  <c r="BE431"/>
  <c r="BE457"/>
  <c r="BE493"/>
  <c i="2" r="E50"/>
  <c r="J56"/>
  <c r="BE94"/>
  <c r="BE140"/>
  <c r="BE150"/>
  <c r="BE189"/>
  <c r="BE239"/>
  <c r="BE307"/>
  <c r="BE337"/>
  <c r="BE343"/>
  <c r="BE361"/>
  <c r="BE379"/>
  <c r="BE388"/>
  <c r="BE394"/>
  <c r="BE403"/>
  <c r="BE413"/>
  <c r="BE422"/>
  <c r="BE428"/>
  <c r="BE434"/>
  <c r="BE440"/>
  <c r="BE488"/>
  <c r="BE497"/>
  <c r="BE499"/>
  <c r="BE518"/>
  <c r="BE554"/>
  <c r="BE570"/>
  <c r="BE110"/>
  <c r="BE116"/>
  <c r="BE122"/>
  <c r="BE134"/>
  <c r="BE145"/>
  <c r="BE160"/>
  <c r="BE169"/>
  <c r="BE179"/>
  <c r="BE194"/>
  <c r="BE204"/>
  <c r="BE224"/>
  <c r="BE249"/>
  <c r="BE270"/>
  <c r="BE290"/>
  <c r="BE296"/>
  <c r="BE316"/>
  <c r="BE349"/>
  <c r="BE367"/>
  <c r="BE376"/>
  <c r="BE385"/>
  <c r="BE400"/>
  <c r="BE410"/>
  <c r="BE419"/>
  <c r="BE452"/>
  <c r="BE469"/>
  <c r="BE482"/>
  <c r="BE505"/>
  <c r="BE561"/>
  <c r="BE574"/>
  <c r="F59"/>
  <c r="BE99"/>
  <c r="BE104"/>
  <c r="BE128"/>
  <c r="BE155"/>
  <c r="BE174"/>
  <c r="BE184"/>
  <c r="BE199"/>
  <c r="BE209"/>
  <c r="BE214"/>
  <c r="BE219"/>
  <c r="BE229"/>
  <c r="BE234"/>
  <c r="BE259"/>
  <c r="BE264"/>
  <c r="BE280"/>
  <c r="BE313"/>
  <c r="BE322"/>
  <c r="BE328"/>
  <c r="BE331"/>
  <c r="BE355"/>
  <c r="BE370"/>
  <c r="BE459"/>
  <c r="BE495"/>
  <c r="BE531"/>
  <c r="BE544"/>
  <c r="BE548"/>
  <c r="BE565"/>
  <c i="1" r="AS54"/>
  <c i="3" r="F37"/>
  <c i="1" r="BB57"/>
  <c i="4" r="F36"/>
  <c i="1" r="BA58"/>
  <c i="5" r="F36"/>
  <c i="1" r="BC59"/>
  <c i="4" r="J36"/>
  <c i="1" r="AW58"/>
  <c i="4" r="F38"/>
  <c i="1" r="BC58"/>
  <c i="5" r="F37"/>
  <c i="1" r="BD59"/>
  <c i="2" r="F38"/>
  <c i="1" r="BC56"/>
  <c i="4" r="F39"/>
  <c i="1" r="BD58"/>
  <c i="2" r="F37"/>
  <c i="1" r="BB56"/>
  <c i="2" r="J36"/>
  <c i="1" r="AW56"/>
  <c i="3" r="F36"/>
  <c i="1" r="BA57"/>
  <c i="2" r="F36"/>
  <c i="1" r="BA56"/>
  <c i="3" r="F38"/>
  <c i="1" r="BC57"/>
  <c i="2" r="F39"/>
  <c i="1" r="BD56"/>
  <c i="5" r="F35"/>
  <c i="1" r="BB59"/>
  <c i="3" r="J36"/>
  <c i="1" r="AW57"/>
  <c i="5" r="F34"/>
  <c i="1" r="BA59"/>
  <c i="4" r="F37"/>
  <c i="1" r="BB58"/>
  <c i="5" r="J34"/>
  <c i="1" r="AW59"/>
  <c i="3" r="F39"/>
  <c i="1" r="BD57"/>
  <c i="2" l="1" r="P92"/>
  <c r="P91"/>
  <c i="1" r="AU56"/>
  <c i="5" r="T81"/>
  <c i="4" r="P92"/>
  <c r="P91"/>
  <c i="1" r="AU58"/>
  <c i="3" r="P93"/>
  <c r="P92"/>
  <c i="1" r="AU57"/>
  <c i="3" r="T93"/>
  <c r="T92"/>
  <c i="5" r="R81"/>
  <c i="4" r="R92"/>
  <c r="R91"/>
  <c i="2" r="R92"/>
  <c r="R91"/>
  <c i="4" r="T92"/>
  <c r="T91"/>
  <c i="5" r="BK81"/>
  <c r="J81"/>
  <c r="J59"/>
  <c i="4" r="J92"/>
  <c r="J64"/>
  <c i="3" r="BK92"/>
  <c r="J92"/>
  <c r="J63"/>
  <c i="2" r="BK91"/>
  <c r="J91"/>
  <c r="J63"/>
  <c r="J35"/>
  <c i="1" r="AV56"/>
  <c r="AT56"/>
  <c i="4" r="J35"/>
  <c i="1" r="AV58"/>
  <c r="AT58"/>
  <c i="4" r="J32"/>
  <c i="1" r="AG58"/>
  <c i="5" r="F33"/>
  <c i="1" r="AZ59"/>
  <c i="3" r="J35"/>
  <c i="1" r="AV57"/>
  <c r="AT57"/>
  <c r="BA55"/>
  <c r="AW55"/>
  <c r="BD55"/>
  <c r="BC55"/>
  <c r="AY55"/>
  <c i="5" r="J33"/>
  <c i="1" r="AV59"/>
  <c r="AT59"/>
  <c i="4" r="F35"/>
  <c i="1" r="AZ58"/>
  <c i="3" r="F35"/>
  <c i="1" r="AZ57"/>
  <c r="BB55"/>
  <c i="2" r="F35"/>
  <c i="1" r="AZ56"/>
  <c l="1" r="AN58"/>
  <c i="4" r="J41"/>
  <c i="1" r="AU55"/>
  <c r="AU54"/>
  <c r="BB54"/>
  <c r="W31"/>
  <c i="5" r="J30"/>
  <c i="1" r="AG59"/>
  <c r="AX55"/>
  <c i="2" r="J32"/>
  <c i="1" r="AG56"/>
  <c r="BD54"/>
  <c r="W33"/>
  <c r="AZ55"/>
  <c r="AV55"/>
  <c r="AT55"/>
  <c i="3" r="J32"/>
  <c i="1" r="AG57"/>
  <c r="AN57"/>
  <c r="BA54"/>
  <c r="W30"/>
  <c r="BC54"/>
  <c r="AY54"/>
  <c i="5" l="1" r="J39"/>
  <c i="3" r="J41"/>
  <c i="2" r="J41"/>
  <c i="1" r="AN56"/>
  <c r="AN59"/>
  <c r="AG55"/>
  <c r="AG54"/>
  <c r="AK26"/>
  <c r="W32"/>
  <c r="AZ54"/>
  <c r="W29"/>
  <c r="AX54"/>
  <c r="AW54"/>
  <c r="AK30"/>
  <c l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<sst xmlns="http://schemas.openxmlformats.org/spreadsheetml/2006/main">
  <si>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</si>
  <si>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</si>
  <si>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</si>
  <si>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</si>
  <si>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</si>
  <si>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{1d4c909f-2e78-453b-aa08-82f80b49b3e0}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</si>
  <si>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</si>
  <si>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</si>
  <si>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</si>
  <si>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</si>
  <si>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</si>
  <si>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</si>
  <si>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</si>
  <si>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</si>
  <si>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</si>
  <si>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</si>
  <si>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</si>
  <si>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polní cesty HC1-R, Mařín u Jevíčka</t>
  </si>
  <si>
    <t>KSO:</t>
  </si>
  <si>
    <t/>
  </si>
  <si>
    <t>CC-CZ:</t>
  </si>
  <si>
    <t>Místo:</t>
  </si>
  <si>
    <t>Mařín u Jevíčka</t>
  </si>
  <si>
    <t>Datum:</t>
  </si>
  <si>
    <t>28. 8. 2024</t>
  </si>
  <si>
    <t>Zadavatel:</t>
  </si>
  <si>
    <t>IČ:</t>
  </si>
  <si>
    <t>Město Jevíčko</t>
  </si>
  <si>
    <t>DIČ:</t>
  </si>
  <si>
    <t>Uchazeč:</t>
  </si>
  <si>
    <t>Vyplň údaj</t>
  </si>
  <si>
    <t>Projektant:</t>
  </si>
  <si>
    <t>BETA PROJEKT s.r.o.</t>
  </si>
  <si>
    <t>True</t>
  </si>
  <si>
    <t>Zpracovatel:</t>
  </si>
  <si>
    <t>Ing. Jan Březina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</si>
  <si>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</si>
  <si>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</si>
  <si>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</si>
  <si>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</si>
  <si>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</si>
  <si>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</si>
  <si>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</si>
  <si>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</si>
  <si>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</si>
  <si>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</si>
  <si>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</si>
  <si>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</si>
  <si>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</si>
  <si>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</si>
  <si>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</si>
  <si>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</si>
  <si>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</si>
  <si>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</si>
  <si>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</si>
  <si>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</si>
  <si>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</si>
  <si>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</si>
  <si>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</si>
  <si>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</si>
  <si>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</si>
  <si>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</si>
  <si>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</si>
  <si>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</si>
  <si>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</si>
  <si>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</si>
  <si>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</si>
  <si>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</si>
  <si>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</si>
  <si>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</si>
  <si>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</si>
  <si>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</si>
  <si>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</si>
  <si>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</si>
  <si>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</si>
  <si>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</si>
  <si>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</si>
  <si>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polní cesty HC1-R</t>
  </si>
  <si>
    <t>STA</t>
  </si>
  <si>
    <t>1</t>
  </si>
  <si>
    <t>{1b3a9840-5959-4801-821a-aba4bd9c6c41}</t>
  </si>
  <si>
    <t>2</t>
  </si>
  <si>
    <t>/</t>
  </si>
  <si>
    <t>01</t>
  </si>
  <si>
    <t>Komunikace</t>
  </si>
  <si>
    <t>Soupis</t>
  </si>
  <si>
    <t>{7ae09d71-5ea0-4893-891b-6a64df8ffa26}</t>
  </si>
  <si>
    <t>02</t>
  </si>
  <si>
    <t>Komunikace v zastavěné části</t>
  </si>
  <si>
    <t>{8093db4d-6aeb-4102-9e1d-ea7682cc27b3}</t>
  </si>
  <si>
    <t>03</t>
  </si>
  <si>
    <t>Propustek</t>
  </si>
  <si>
    <t>{93a3649a-42a1-4786-9689-9c41c669e461}</t>
  </si>
  <si>
    <t>VON</t>
  </si>
  <si>
    <t>Vedlejší a ostatní náklady</t>
  </si>
  <si>
    <t>{2441a3ce-764e-4d36-8d57-01327401a604}</t>
  </si>
  <si>
    <t>KRYCÍ LIST SOUPISU PRACÍ</t>
  </si>
  <si>
    <t>Objekt:</t>
  </si>
  <si>
    <t>SO 01 - Rekonstrukce polní cesty HC1-R</t>
  </si>
  <si>
    <t>Soupis:</t>
  </si>
  <si>
    <t>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</si>
  <si>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</si>
  <si>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</si>
  <si>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</si>
  <si>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</si>
  <si>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</si>
  <si>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</si>
  <si>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</si>
  <si>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</si>
  <si>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</si>
  <si>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</si>
  <si>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</si>
  <si>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</si>
  <si>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</si>
  <si>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</si>
  <si>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</si>
  <si>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</si>
  <si>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</si>
  <si>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</si>
  <si>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</si>
  <si>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</si>
  <si>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</si>
  <si>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</si>
  <si>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</si>
  <si>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</si>
  <si>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</si>
  <si>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</si>
  <si>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</si>
  <si>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</si>
  <si>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111201401R00</t>
  </si>
  <si>
    <t>Spálení odstraněných křovin a stromů o průměru kmene do 100 mm, na hromadách, pro jakoukoliv plochu</t>
  </si>
  <si>
    <t>m2</t>
  </si>
  <si>
    <t>4</t>
  </si>
  <si>
    <t>-1608990264</t>
  </si>
  <si>
    <t>PP</t>
  </si>
  <si>
    <t>P</t>
  </si>
  <si>
    <t xml:space="preserve">Poznámka k položce:_x000d_
Včetně nákladů na přihrnování křovin, očištění spáleniště, uložení popela a zbytků na hromadu.				_x000d_
</t>
  </si>
  <si>
    <t>VV</t>
  </si>
  <si>
    <t xml:space="preserve">zapojený porost </t>
  </si>
  <si>
    <t>385,5</t>
  </si>
  <si>
    <t>111251102</t>
  </si>
  <si>
    <t>Odstranění křovin a stromů průměru kmene do 100 mm i s kořeny sklonu terénu do 1:5 z celkové plochy přes 100 do 500 m2 strojně</t>
  </si>
  <si>
    <t>CS ÚRS 2024 02</t>
  </si>
  <si>
    <t>151786523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</si>
  <si>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</si>
  <si>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</si>
  <si>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https://podminky.urs.cz/item/CS_URS_2024_02/111251102</t>
  </si>
  <si>
    <t>zapojený porost</t>
  </si>
  <si>
    <t>3</t>
  </si>
  <si>
    <t>112101101</t>
  </si>
  <si>
    <t>Odstranění stromů listnatých průměru kmene přes 100 do 300 mm</t>
  </si>
  <si>
    <t>kus</t>
  </si>
  <si>
    <t>563450661</t>
  </si>
  <si>
    <t>Odstranění stromů s odřezáním kmene a s odvětvením listnatých, průměru kmene přes 100 do 300 mm</t>
  </si>
  <si>
    <t>https://podminky.urs.cz/item/CS_URS_2024_02/112101101</t>
  </si>
  <si>
    <t>Poznámka k položce:_x000d_
Nařezání kmenu na manipulovatelné kusy.</t>
  </si>
  <si>
    <t>D.1</t>
  </si>
  <si>
    <t>112101102</t>
  </si>
  <si>
    <t>Odstranění stromů listnatých průměru kmene přes 300 do 500 mm</t>
  </si>
  <si>
    <t>990762267</t>
  </si>
  <si>
    <t>Odstranění stromů s odřezáním kmene a s odvětvením listnatých, průměru kmene přes 300 do 500 mm</t>
  </si>
  <si>
    <t>https://podminky.urs.cz/item/CS_URS_2024_02/112101102</t>
  </si>
  <si>
    <t>11</t>
  </si>
  <si>
    <t>5</t>
  </si>
  <si>
    <t>112101103</t>
  </si>
  <si>
    <t>Odstranění stromů listnatých průměru kmene přes 500 do 700 mm</t>
  </si>
  <si>
    <t>-447616448</t>
  </si>
  <si>
    <t>Odstranění stromů s odřezáním kmene a s odvětvením listnatých, průměru kmene přes 500 do 700 mm</t>
  </si>
  <si>
    <t>https://podminky.urs.cz/item/CS_URS_2024_02/112101103</t>
  </si>
  <si>
    <t>6</t>
  </si>
  <si>
    <t>112101104</t>
  </si>
  <si>
    <t>Odstranění stromů listnatých průměru kmene přes 700 do 900 mm</t>
  </si>
  <si>
    <t>-2011559090</t>
  </si>
  <si>
    <t>Odstranění stromů s odřezáním kmene a s odvětvením listnatých, průměru kmene přes 700 do 900 mm</t>
  </si>
  <si>
    <t>https://podminky.urs.cz/item/CS_URS_2024_02/112101104</t>
  </si>
  <si>
    <t>7</t>
  </si>
  <si>
    <t>112101122</t>
  </si>
  <si>
    <t>Odstranění stromů jehličnatých průměru kmene přes 300 do 500 mm</t>
  </si>
  <si>
    <t>-446729840</t>
  </si>
  <si>
    <t>Odstranění stromů s odřezáním kmene a s odvětvením jehličnatých bez odkornění, průměru kmene přes 300 do 500 mm</t>
  </si>
  <si>
    <t>https://podminky.urs.cz/item/CS_URS_2024_02/112101122</t>
  </si>
  <si>
    <t>8</t>
  </si>
  <si>
    <t>112111111</t>
  </si>
  <si>
    <t>Spálení větví všech druhů stromů</t>
  </si>
  <si>
    <t>628886481</t>
  </si>
  <si>
    <t>Spálení větví stromů všech druhů stromů o průměru kmene přes 0,10 m na hromadách</t>
  </si>
  <si>
    <t>https://podminky.urs.cz/item/CS_URS_2024_02/112111111</t>
  </si>
  <si>
    <t>Poznámka k položce:_x000d_
Včetně likvidace ohniště.</t>
  </si>
  <si>
    <t>26</t>
  </si>
  <si>
    <t>9</t>
  </si>
  <si>
    <t>112251101</t>
  </si>
  <si>
    <t>Odstranění pařezů průměru přes 100 do 300 mm</t>
  </si>
  <si>
    <t>1882273937</t>
  </si>
  <si>
    <t>Odstranění pařezů strojně s jejich vykopáním nebo vytrháním průměru přes 100 do 300 mm</t>
  </si>
  <si>
    <t>https://podminky.urs.cz/item/CS_URS_2024_02/112251101</t>
  </si>
  <si>
    <t>10</t>
  </si>
  <si>
    <t>112251102</t>
  </si>
  <si>
    <t>Odstranění pařezů průměru přes 300 do 500 mm</t>
  </si>
  <si>
    <t>-295426033</t>
  </si>
  <si>
    <t>Odstranění pařezů strojně s jejich vykopáním nebo vytrháním průměru přes 300 do 500 mm</t>
  </si>
  <si>
    <t>https://podminky.urs.cz/item/CS_URS_2024_02/112251102</t>
  </si>
  <si>
    <t>1+11</t>
  </si>
  <si>
    <t>112251103</t>
  </si>
  <si>
    <t>Odstranění pařezů průměru přes 500 do 700 mm</t>
  </si>
  <si>
    <t>1949467663</t>
  </si>
  <si>
    <t>Odstranění pařezů strojně s jejich vykopáním nebo vytrháním průměru přes 500 do 700 mm</t>
  </si>
  <si>
    <t>https://podminky.urs.cz/item/CS_URS_2024_02/112251103</t>
  </si>
  <si>
    <t>112251104</t>
  </si>
  <si>
    <t>Odstranění pařezů průměru přes 700 do 900 mm</t>
  </si>
  <si>
    <t>279759571</t>
  </si>
  <si>
    <t>Odstranění pařezů strojně s jejich vykopáním nebo vytrháním průměru přes 700 do 900 mm</t>
  </si>
  <si>
    <t>https://podminky.urs.cz/item/CS_URS_2024_02/112251104</t>
  </si>
  <si>
    <t>13</t>
  </si>
  <si>
    <t>122252204</t>
  </si>
  <si>
    <t>Odkopávky a prokopávky nezapažené pro silnice a dálnice v hornině třídy těžitelnosti I objem do 500 m3 strojně</t>
  </si>
  <si>
    <t>m3</t>
  </si>
  <si>
    <t>-1567421057</t>
  </si>
  <si>
    <t>Odkopávky a prokopávky nezapažené pro silnice a dálnice strojně v hornině třídy těžitelnosti I přes 100 do 500 m3</t>
  </si>
  <si>
    <t>https://podminky.urs.cz/item/CS_URS_2024_02/122252204</t>
  </si>
  <si>
    <t>A+B+D.1+D.2+D.3+D.4</t>
  </si>
  <si>
    <t>s2</t>
  </si>
  <si>
    <t>100</t>
  </si>
  <si>
    <t>krajnice</t>
  </si>
  <si>
    <t>87,5</t>
  </si>
  <si>
    <t>Součet</t>
  </si>
  <si>
    <t>14</t>
  </si>
  <si>
    <t>162201401</t>
  </si>
  <si>
    <t>Vodorovné přemístění větví stromů listnatých do 1 km D kmene přes 100 do 300 mm</t>
  </si>
  <si>
    <t>853159496</t>
  </si>
  <si>
    <t>Vodorovné přemístění větví, kmenů nebo pařezů s naložením, složením a dopravou do 1000 m větví stromů listnatých, průměru kmene přes 100 do 300 mm</t>
  </si>
  <si>
    <t>https://podminky.urs.cz/item/CS_URS_2024_02/162201401</t>
  </si>
  <si>
    <t>15</t>
  </si>
  <si>
    <t>162201402</t>
  </si>
  <si>
    <t>Vodorovné přemístění větví stromů listnatých do 1 km D kmene přes 300 do 500 mm</t>
  </si>
  <si>
    <t>1729668218</t>
  </si>
  <si>
    <t>Vodorovné přemístění větví, kmenů nebo pařezů s naložením, složením a dopravou do 1000 m větví stromů listnatých, průměru kmene přes 300 do 500 mm</t>
  </si>
  <si>
    <t>https://podminky.urs.cz/item/CS_URS_2024_02/162201402</t>
  </si>
  <si>
    <t>16</t>
  </si>
  <si>
    <t>162201403</t>
  </si>
  <si>
    <t>Vodorovné přemístění větví stromů listnatých do 1 km D kmene přes 500 do 700 mm</t>
  </si>
  <si>
    <t>-648714007</t>
  </si>
  <si>
    <t>Vodorovné přemístění větví, kmenů nebo pařezů s naložením, složením a dopravou do 1000 m větví stromů listnatých, průměru kmene přes 500 do 700 mm</t>
  </si>
  <si>
    <t>https://podminky.urs.cz/item/CS_URS_2024_02/162201403</t>
  </si>
  <si>
    <t>17</t>
  </si>
  <si>
    <t>162201404</t>
  </si>
  <si>
    <t>Vodorovné přemístění větví stromů listnatých do 1 km D kmene přes 700 do 900 mm</t>
  </si>
  <si>
    <t>-930527727</t>
  </si>
  <si>
    <t>Vodorovné přemístění větví, kmenů nebo pařezů s naložením, složením a dopravou do 1000 m větví stromů listnatých, průměru kmene přes 700 do 900 mm</t>
  </si>
  <si>
    <t>https://podminky.urs.cz/item/CS_URS_2024_02/162201404</t>
  </si>
  <si>
    <t>18</t>
  </si>
  <si>
    <t>162201406</t>
  </si>
  <si>
    <t>Vodorovné přemístění větví stromů jehličnatých do 1 km D kmene přes 300 do 500 mm</t>
  </si>
  <si>
    <t>-1510594785</t>
  </si>
  <si>
    <t>Vodorovné přemístění větví, kmenů nebo pařezů s naložením, složením a dopravou do 1000 m větví stromů jehličnatých, průměru kmene přes 300 do 500 mm</t>
  </si>
  <si>
    <t>https://podminky.urs.cz/item/CS_URS_2024_02/162201406</t>
  </si>
  <si>
    <t>19</t>
  </si>
  <si>
    <t>162201411</t>
  </si>
  <si>
    <t>Vodorovné přemístění kmenů stromů listnatých do 1 km D kmene přes 100 do 300 mm</t>
  </si>
  <si>
    <t>245507265</t>
  </si>
  <si>
    <t>Vodorovné přemístění větví, kmenů nebo pařezů s naložením, složením a dopravou do 1000 m kmenů stromů listnatých, průměru přes 100 do 300 mm</t>
  </si>
  <si>
    <t>https://podminky.urs.cz/item/CS_URS_2024_02/162201411</t>
  </si>
  <si>
    <t>20</t>
  </si>
  <si>
    <t>162201412</t>
  </si>
  <si>
    <t>Vodorovné přemístění kmenů stromů listnatých do 1 km D kmene přes 300 do 500 mm</t>
  </si>
  <si>
    <t>-1895202664</t>
  </si>
  <si>
    <t>Vodorovné přemístění větví, kmenů nebo pařezů s naložením, složením a dopravou do 1000 m kmenů stromů listnatých, průměru přes 300 do 500 mm</t>
  </si>
  <si>
    <t>https://podminky.urs.cz/item/CS_URS_2024_02/162201412</t>
  </si>
  <si>
    <t>162201413</t>
  </si>
  <si>
    <t>Vodorovné přemístění kmenů stromů listnatých do 1 km D kmene přes 500 do 700 mm</t>
  </si>
  <si>
    <t>-564093114</t>
  </si>
  <si>
    <t>Vodorovné přemístění větví, kmenů nebo pařezů s naložením, složením a dopravou do 1000 m kmenů stromů listnatých, průměru přes 500 do 700 mm</t>
  </si>
  <si>
    <t>https://podminky.urs.cz/item/CS_URS_2024_02/162201413</t>
  </si>
  <si>
    <t>22</t>
  </si>
  <si>
    <t>162201414</t>
  </si>
  <si>
    <t>Vodorovné přemístění kmenů stromů listnatých do 1 km D kmene přes 700 do 900 mm</t>
  </si>
  <si>
    <t>-2123384699</t>
  </si>
  <si>
    <t>Vodorovné přemístění větví, kmenů nebo pařezů s naložením, složením a dopravou do 1000 m kmenů stromů listnatých, průměru přes 700 do 900 mm</t>
  </si>
  <si>
    <t>https://podminky.urs.cz/item/CS_URS_2024_02/162201414</t>
  </si>
  <si>
    <t>23</t>
  </si>
  <si>
    <t>162201416</t>
  </si>
  <si>
    <t>Vodorovné přemístění kmenů stromů jehličnatých do 1 km D kmene přes 300 do 500 mm</t>
  </si>
  <si>
    <t>-1739638912</t>
  </si>
  <si>
    <t>Vodorovné přemístění větví, kmenů nebo pařezů s naložením, složením a dopravou do 1000 m kmenů stromů jehličnatých, průměru přes 300 do 500 mm</t>
  </si>
  <si>
    <t>https://podminky.urs.cz/item/CS_URS_2024_02/162201416</t>
  </si>
  <si>
    <t>24</t>
  </si>
  <si>
    <t>162201421</t>
  </si>
  <si>
    <t>Vodorovné přemístění pařezů do 1 km D přes 100 do 300 mm</t>
  </si>
  <si>
    <t>-80857111</t>
  </si>
  <si>
    <t>Vodorovné přemístění větví, kmenů nebo pařezů s naložením, složením a dopravou do 1000 m pařezů kmenů, průměru přes 100 do 300 mm</t>
  </si>
  <si>
    <t>https://podminky.urs.cz/item/CS_URS_2024_02/162201421</t>
  </si>
  <si>
    <t>25</t>
  </si>
  <si>
    <t>162201422</t>
  </si>
  <si>
    <t>Vodorovné přemístění pařezů do 1 km D přes 300 do 500 mm</t>
  </si>
  <si>
    <t>111314380</t>
  </si>
  <si>
    <t>Vodorovné přemístění větví, kmenů nebo pařezů s naložením, složením a dopravou do 1000 m pařezů kmenů, průměru přes 300 do 500 mm</t>
  </si>
  <si>
    <t>https://podminky.urs.cz/item/CS_URS_2024_02/162201422</t>
  </si>
  <si>
    <t>11+1</t>
  </si>
  <si>
    <t>162201423</t>
  </si>
  <si>
    <t>Vodorovné přemístění pařezů do 1 km D přes 500 do 700 mm</t>
  </si>
  <si>
    <t>-1454042075</t>
  </si>
  <si>
    <t>Vodorovné přemístění větví, kmenů nebo pařezů s naložením, složením a dopravou do 1000 m pařezů kmenů, průměru přes 500 do 700 mm</t>
  </si>
  <si>
    <t>https://podminky.urs.cz/item/CS_URS_2024_02/162201423</t>
  </si>
  <si>
    <t>27</t>
  </si>
  <si>
    <t>162201424</t>
  </si>
  <si>
    <t>Vodorovné přemístění pařezů do 1 km D přes 700 do 900 mm</t>
  </si>
  <si>
    <t>-1567751894</t>
  </si>
  <si>
    <t>Vodorovné přemístění větví, kmenů nebo pařezů s naložením, složením a dopravou do 1000 m pařezů kmenů, průměru přes 700 do 900 mm</t>
  </si>
  <si>
    <t>https://podminky.urs.cz/item/CS_URS_2024_02/162201424</t>
  </si>
  <si>
    <t>28</t>
  </si>
  <si>
    <t>162351103</t>
  </si>
  <si>
    <t>Vodorovné přemístění přes 50 do 500 m výkopku/sypaniny z horniny třídy těžitelnosti I skupiny 1 až 3</t>
  </si>
  <si>
    <t>-2140584460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</si>
  <si>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</si>
  <si>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https://podminky.urs.cz/item/CS_URS_2024_02/162351103</t>
  </si>
  <si>
    <t>Poznámka k položce:_x000d_
Uložení na mezideponii.</t>
  </si>
  <si>
    <t>29</t>
  </si>
  <si>
    <t>162751117</t>
  </si>
  <si>
    <t>Vodorovné přemístění přes 9 000 do 10000 m výkopku/sypaniny z horniny třídy těžitelnosti I skupiny 1 až 3</t>
  </si>
  <si>
    <t>-120252963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</si>
  <si>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</si>
  <si>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</si>
  <si>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 xml:space="preserve">Poznámka k položce:_x000d_
Přemístění na trvalou skládku.				_x000d_
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 Platí pro všechny položky vodorovného přemístění zeminy, suti, či vybouraných hmot.				_x000d_
</t>
  </si>
  <si>
    <t>30</t>
  </si>
  <si>
    <t>162751119</t>
  </si>
  <si>
    <t>Příplatek k vodorovnému přemístění výkopku/sypaniny z horniny třídy těžitelnosti I skupiny 1 až 3 ZKD 1000 m přes 10000 m</t>
  </si>
  <si>
    <t>1423188775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</si>
  <si>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</si>
  <si>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</si>
  <si>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příplatek za dalších 10km</t>
  </si>
  <si>
    <t>187,5*10</t>
  </si>
  <si>
    <t>31</t>
  </si>
  <si>
    <t>167151111</t>
  </si>
  <si>
    <t>Nakládání výkopku z hornin třídy těžitelnosti I skupiny 1 až 3 přes 100 m3</t>
  </si>
  <si>
    <t>-231577290</t>
  </si>
  <si>
    <t>Nakládání, skládání a překládání neulehlého výkopku nebo sypaniny strojně nakládání, množství přes 100 m3, z hornin třídy těžitelnosti I, skupiny 1 až 3</t>
  </si>
  <si>
    <t>https://podminky.urs.cz/item/CS_URS_2024_02/167151111</t>
  </si>
  <si>
    <t>Poznámka k položce:_x000d_
Naložení na mezideponii.</t>
  </si>
  <si>
    <t>187,5</t>
  </si>
  <si>
    <t>32</t>
  </si>
  <si>
    <t>171201231</t>
  </si>
  <si>
    <t>Poplatek za uložení zeminy a kamení na recyklační skládce (skládkovné) kód odpadu 17 05 04</t>
  </si>
  <si>
    <t>t</t>
  </si>
  <si>
    <t>-1338224396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</si>
  <si>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</si>
  <si>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</si>
  <si>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187,5*1,8 'Přepočtené koeficientem množství</t>
  </si>
  <si>
    <t>33</t>
  </si>
  <si>
    <t>171251201</t>
  </si>
  <si>
    <t>Uložení sypaniny na skládky nebo meziskládky</t>
  </si>
  <si>
    <t>-238827977</t>
  </si>
  <si>
    <t>Uložení sypaniny na skládky nebo meziskládky bez hutnění s upravením uložené sypaniny do předepsaného tvaru</t>
  </si>
  <si>
    <t>https://podminky.urs.cz/item/CS_URS_2024_02/171251201</t>
  </si>
  <si>
    <t xml:space="preserve">Poznámka k položce:_x000d_
Trvalá skládka+mezideponie				_x000d_
</t>
  </si>
  <si>
    <t>mezideponie</t>
  </si>
  <si>
    <t>trvalá skládka</t>
  </si>
  <si>
    <t>34</t>
  </si>
  <si>
    <t>181152301</t>
  </si>
  <si>
    <t>Úprava pláně pro silnice a dálnice v zářezech bez zhutnění</t>
  </si>
  <si>
    <t>2135203136</t>
  </si>
  <si>
    <t>Úprava pláně na stavbách silnic a dálnic strojně v zářezech mimo skalních bez zhutnění</t>
  </si>
  <si>
    <t>https://podminky.urs.cz/item/CS_URS_2024_02/181152301</t>
  </si>
  <si>
    <t>zelené plochy</t>
  </si>
  <si>
    <t>3758</t>
  </si>
  <si>
    <t>35</t>
  </si>
  <si>
    <t>181152302</t>
  </si>
  <si>
    <t>Úprava pláně pro silnice a dálnice v zářezech se zhutněním</t>
  </si>
  <si>
    <t>1649815728</t>
  </si>
  <si>
    <t>Úprava pláně na stavbách silnic a dálnic strojně v zářezech mimo skalních se zhutněním</t>
  </si>
  <si>
    <t>https://podminky.urs.cz/item/CS_URS_2024_02/181152302</t>
  </si>
  <si>
    <t>s2 s přesahem</t>
  </si>
  <si>
    <t>223*1,1</t>
  </si>
  <si>
    <t>výhybna s přesahem</t>
  </si>
  <si>
    <t>220*1,1</t>
  </si>
  <si>
    <t>s3</t>
  </si>
  <si>
    <t>177</t>
  </si>
  <si>
    <t>36</t>
  </si>
  <si>
    <t>181451122</t>
  </si>
  <si>
    <t>Založení lučního trávníku výsevem pl přes 1000 m2 ve svahu přes 1:5 do 1:2</t>
  </si>
  <si>
    <t>2076339393</t>
  </si>
  <si>
    <t>Založení trávníku na půdě předem připravené plochy přes 1000 m2 výsevem včetně utažení lučního na svahu přes 1:5 do 1:2</t>
  </si>
  <si>
    <t>https://podminky.urs.cz/item/CS_URS_2024_02/181451122</t>
  </si>
  <si>
    <t>37</t>
  </si>
  <si>
    <t>M</t>
  </si>
  <si>
    <t>00572474</t>
  </si>
  <si>
    <t>osivo směs travní krajinná-svahová</t>
  </si>
  <si>
    <t>kg</t>
  </si>
  <si>
    <t>-2019587849</t>
  </si>
  <si>
    <t>3758*0,05 'Přepočtené koeficientem množství</t>
  </si>
  <si>
    <t>38</t>
  </si>
  <si>
    <t>182151111</t>
  </si>
  <si>
    <t>Svahování v zářezech v hornině třídy těžitelnosti I skupiny 1 až 3 strojně</t>
  </si>
  <si>
    <t>1946092295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</si>
  <si>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</si>
  <si>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https://podminky.urs.cz/item/CS_URS_2024_02/182151111</t>
  </si>
  <si>
    <t>39</t>
  </si>
  <si>
    <t>182351133</t>
  </si>
  <si>
    <t>Rozprostření ornice pl přes 500 m2 ve svahu přes 1:5 tl vrstvy do 200 mm strojně</t>
  </si>
  <si>
    <t>2138339591</t>
  </si>
  <si>
    <t>Rozprostření a urovnání ornice ve svahu sklonu přes 1:5 strojně při souvislé ploše přes 500 m2, tl. vrstvy do 200 mm</t>
  </si>
  <si>
    <t>https://podminky.urs.cz/item/CS_URS_2024_02/182351133</t>
  </si>
  <si>
    <t>40</t>
  </si>
  <si>
    <t>10364100</t>
  </si>
  <si>
    <t>zemina pro terénní úpravy - tříděná</t>
  </si>
  <si>
    <t>-1541820123</t>
  </si>
  <si>
    <t>3758*0,18 'Přepočtené koeficientem množství</t>
  </si>
  <si>
    <t>41</t>
  </si>
  <si>
    <t>183101315</t>
  </si>
  <si>
    <t>Jamky pro výsadbu s výměnou 100 % půdy zeminy skupiny 1 až 4 obj přes 0,125 do 0,4 m3 v rovině a svahu do 1:5</t>
  </si>
  <si>
    <t>835117601</t>
  </si>
  <si>
    <t>Hloubení jamek pro vysazování rostlin v zemině skupiny 1 až 4 s výměnou půdy z 100% v rovině nebo na svahu do 1:5, objemu přes 0,125 do 0,40 m3</t>
  </si>
  <si>
    <t>https://podminky.urs.cz/item/CS_URS_2024_02/183101315</t>
  </si>
  <si>
    <t>třešeň</t>
  </si>
  <si>
    <t>42</t>
  </si>
  <si>
    <t>183403115</t>
  </si>
  <si>
    <t>Obdělání půdy kultivátorováním ve svahu přes 1:5 do 1:2</t>
  </si>
  <si>
    <t>-1446463695</t>
  </si>
  <si>
    <t>Obdělání půdy kultivátorováním na svahu přes 1:5 do 1:2</t>
  </si>
  <si>
    <t>https://podminky.urs.cz/item/CS_URS_2024_02/183403115</t>
  </si>
  <si>
    <t>43</t>
  </si>
  <si>
    <t>183403211</t>
  </si>
  <si>
    <t>Obdělání půdy nakopáním na hl přes 0,05 do 0,1 m ve svahu přes 1:5 do 1:2</t>
  </si>
  <si>
    <t>-204470503</t>
  </si>
  <si>
    <t>Obdělání půdy nakopáním hl. přes 50 do 100 mm na svahu přes 1:5 do 1:2</t>
  </si>
  <si>
    <t>https://podminky.urs.cz/item/CS_URS_2024_02/183403211</t>
  </si>
  <si>
    <t>44</t>
  </si>
  <si>
    <t>183403253</t>
  </si>
  <si>
    <t>Obdělání půdy hrabáním ve svahu přes 1:5 do 1:2</t>
  </si>
  <si>
    <t>1677486807</t>
  </si>
  <si>
    <t>Obdělání půdy hrabáním na svahu přes 1:5 do 1:2</t>
  </si>
  <si>
    <t>https://podminky.urs.cz/item/CS_URS_2024_02/183403253</t>
  </si>
  <si>
    <t>45</t>
  </si>
  <si>
    <t>183403261</t>
  </si>
  <si>
    <t>Obdělání půdy válením ve svahu přes 1:5 do 1:2</t>
  </si>
  <si>
    <t>-1427428645</t>
  </si>
  <si>
    <t>Obdělání půdy válením na svahu přes 1:5 do 1:2</t>
  </si>
  <si>
    <t>https://podminky.urs.cz/item/CS_URS_2024_02/183403261</t>
  </si>
  <si>
    <t>46</t>
  </si>
  <si>
    <t>184102115</t>
  </si>
  <si>
    <t>Výsadba dřeviny s balem D přes 0,5 do 0,6 m do jamky se zalitím v rovině a svahu do 1:5</t>
  </si>
  <si>
    <t>-355974501</t>
  </si>
  <si>
    <t>Výsadba dřeviny s balem do předem vyhloubené jamky se zalitím v rovině nebo na svahu do 1:5, při průměru balu přes 500 do 600 mm</t>
  </si>
  <si>
    <t>https://podminky.urs.cz/item/CS_URS_2024_02/184102115</t>
  </si>
  <si>
    <t>47</t>
  </si>
  <si>
    <t>02618501</t>
  </si>
  <si>
    <t>Strom s balem - třešeň v. 140cm</t>
  </si>
  <si>
    <t>2136025867</t>
  </si>
  <si>
    <t>21,66645*1,8 'Přepočtené koeficientem množství</t>
  </si>
  <si>
    <t>48</t>
  </si>
  <si>
    <t>184215133</t>
  </si>
  <si>
    <t>Ukotvení kmene dřevin v rovině nebo na svahu do 1:5 třemi kůly D do 0,1 m dl přes 2 do 3 m</t>
  </si>
  <si>
    <t>591824720</t>
  </si>
  <si>
    <t>Ukotvení dřeviny kůly v rovině nebo na svahu do 1:5 třemi kůly, délky přes 2 do 3 m</t>
  </si>
  <si>
    <t>https://podminky.urs.cz/item/CS_URS_2024_02/184215133</t>
  </si>
  <si>
    <t>49</t>
  </si>
  <si>
    <t>60591257</t>
  </si>
  <si>
    <t>kůl vyvazovací dřevěný impregnovaný D 8cm dl 3m</t>
  </si>
  <si>
    <t>-1976485053</t>
  </si>
  <si>
    <t>39*3 'Přepočtené koeficientem množství</t>
  </si>
  <si>
    <t>50</t>
  </si>
  <si>
    <t>184501121</t>
  </si>
  <si>
    <t>Zhotovení obalu z juty v jedné vrstvě v rovině a svahu do 1:5</t>
  </si>
  <si>
    <t>1469125232</t>
  </si>
  <si>
    <t>Zhotovení obalu kmene a spodních částí větví stromu z juty v jedné vrstvě v rovině nebo na svahu do 1:5</t>
  </si>
  <si>
    <t>https://podminky.urs.cz/item/CS_URS_2024_02/184501121</t>
  </si>
  <si>
    <t>39*1,5</t>
  </si>
  <si>
    <t>51</t>
  </si>
  <si>
    <t>JTA.67390855</t>
  </si>
  <si>
    <t>textilie jutařská PETEX 100g/m2 š 150cm</t>
  </si>
  <si>
    <t>1535870901</t>
  </si>
  <si>
    <t>58,5*1,1 'Přepočtené koeficientem množství</t>
  </si>
  <si>
    <t>52</t>
  </si>
  <si>
    <t>184806111</t>
  </si>
  <si>
    <t>Řez stromů netrnitých průklestem D koruny do 2 m</t>
  </si>
  <si>
    <t>1806102474</t>
  </si>
  <si>
    <t>Řez stromů, keřů nebo růží průklestem stromů netrnitých, o průměru koruny do 2 m</t>
  </si>
  <si>
    <t>https://podminky.urs.cz/item/CS_URS_2024_02/184806111</t>
  </si>
  <si>
    <t>53</t>
  </si>
  <si>
    <t>184851112</t>
  </si>
  <si>
    <t>Hnojení roztokem hnojiva ve svahu přes 1:5 do 1:2</t>
  </si>
  <si>
    <t>-1617530059</t>
  </si>
  <si>
    <t>Hnojení roztokem hnojiva na svahu přes 1:5 do 1:2</t>
  </si>
  <si>
    <t>https://podminky.urs.cz/item/CS_URS_2024_02/184851112</t>
  </si>
  <si>
    <t>3758*0,00003</t>
  </si>
  <si>
    <t>54</t>
  </si>
  <si>
    <t>25191155</t>
  </si>
  <si>
    <t>hnojivo průmyslové</t>
  </si>
  <si>
    <t>870233787</t>
  </si>
  <si>
    <t>0,113*1000 'Přepočtené koeficientem množství</t>
  </si>
  <si>
    <t>55</t>
  </si>
  <si>
    <t>184853512</t>
  </si>
  <si>
    <t>Chemické odplevelení před založením kultury přes 20 m2 postřikem na široko ve svahu přes 1:5 do 1:2 strojně</t>
  </si>
  <si>
    <t>-1321949615</t>
  </si>
  <si>
    <t>Chemické odplevelení půdy před založením kultury, trávníku nebo zpevněných ploch strojně o výměře jednotlivě přes 20 m2 postřikem na široko na svahu přes 1:5 do 1:2</t>
  </si>
  <si>
    <t>https://podminky.urs.cz/item/CS_URS_2024_02/184853512</t>
  </si>
  <si>
    <t xml:space="preserve">Poznámka k položce:_x000d_
Včetně dovozu vody do 10 km.				_x000d_
</t>
  </si>
  <si>
    <t>56</t>
  </si>
  <si>
    <t>25234001</t>
  </si>
  <si>
    <t>herbicid totální systémový neselektivní</t>
  </si>
  <si>
    <t>litr</t>
  </si>
  <si>
    <t>261563416</t>
  </si>
  <si>
    <t>3758*0,001 'Přepočtené koeficientem množství</t>
  </si>
  <si>
    <t>57</t>
  </si>
  <si>
    <t>184911421</t>
  </si>
  <si>
    <t>Mulčování rostlin kůrou tl do 0,1 m v rovině a svahu do 1:5</t>
  </si>
  <si>
    <t>-270736665</t>
  </si>
  <si>
    <t>Mulčování vysazených rostlin mulčovací kůrou, tl. do 100 mm v rovině nebo na svahu do 1:5</t>
  </si>
  <si>
    <t>https://podminky.urs.cz/item/CS_URS_2024_02/184911421</t>
  </si>
  <si>
    <t>58</t>
  </si>
  <si>
    <t>10391100</t>
  </si>
  <si>
    <t>kůra mulčovací VL</t>
  </si>
  <si>
    <t>-1100105674</t>
  </si>
  <si>
    <t>39*0,103 'Přepočtené koeficientem množství</t>
  </si>
  <si>
    <t>59</t>
  </si>
  <si>
    <t>185804312</t>
  </si>
  <si>
    <t>Zalití rostlin vodou plocha přes 20 m2</t>
  </si>
  <si>
    <t>1787397739</t>
  </si>
  <si>
    <t>Zalití rostlin vodou plochy záhonů jednotlivě přes 20 m2</t>
  </si>
  <si>
    <t>https://podminky.urs.cz/item/CS_URS_2024_02/185804312</t>
  </si>
  <si>
    <t>39*0,2</t>
  </si>
  <si>
    <t>60</t>
  </si>
  <si>
    <t>185851121</t>
  </si>
  <si>
    <t>Dovoz vody pro zálivku rostlin za vzdálenost do 1000 m</t>
  </si>
  <si>
    <t>768197907</t>
  </si>
  <si>
    <t>Dovoz vody pro zálivku rostlin na vzdálenost do 1000 m</t>
  </si>
  <si>
    <t>https://podminky.urs.cz/item/CS_URS_2024_02/185851121</t>
  </si>
  <si>
    <t>61</t>
  </si>
  <si>
    <t>185851129</t>
  </si>
  <si>
    <t>Příplatek k dovozu vody pro zálivku rostlin do 1000 m ZKD 1000 m</t>
  </si>
  <si>
    <t>1873301652</t>
  </si>
  <si>
    <t>Dovoz vody pro zálivku rostlin Příplatek k ceně za každých dalších i započatých 1000 m</t>
  </si>
  <si>
    <t>https://podminky.urs.cz/item/CS_URS_2024_02/185851129</t>
  </si>
  <si>
    <t>Do 6km</t>
  </si>
  <si>
    <t>7,8*5</t>
  </si>
  <si>
    <t>Komunikace pozemní</t>
  </si>
  <si>
    <t>62</t>
  </si>
  <si>
    <t>564831111</t>
  </si>
  <si>
    <t>Podklad ze štěrkodrtě ŠD plochy přes 100 m2 tl 100 mm</t>
  </si>
  <si>
    <t>1470834116</t>
  </si>
  <si>
    <t>Podklad ze štěrkodrti ŠD s rozprostřením a zhutněním plochy přes 100 m2, po zhutnění tl. 100 mm</t>
  </si>
  <si>
    <t>https://podminky.urs.cz/item/CS_URS_2024_02/564831111</t>
  </si>
  <si>
    <t>Poznámka k položce:_x000d_
ŠD fr. 0/32</t>
  </si>
  <si>
    <t xml:space="preserve">s1 </t>
  </si>
  <si>
    <t>1888</t>
  </si>
  <si>
    <t>223</t>
  </si>
  <si>
    <t>výhybna</t>
  </si>
  <si>
    <t>220</t>
  </si>
  <si>
    <t>63</t>
  </si>
  <si>
    <t>564861111</t>
  </si>
  <si>
    <t>Podklad ze štěrkodrtě ŠD plochy přes 100 m2 tl 200 mm</t>
  </si>
  <si>
    <t>-813431694</t>
  </si>
  <si>
    <t>Podklad ze štěrkodrti ŠD s rozprostřením a zhutněním plochy přes 100 m2, po zhutnění tl. 200 mm</t>
  </si>
  <si>
    <t>https://podminky.urs.cz/item/CS_URS_2024_02/564861111</t>
  </si>
  <si>
    <t>Poznámka k položce:_x000d_
ŠD fr. 0/63</t>
  </si>
  <si>
    <t>177*1,05</t>
  </si>
  <si>
    <t>64</t>
  </si>
  <si>
    <t>564871111</t>
  </si>
  <si>
    <t>Podklad ze štěrkodrtě ŠD plochy přes 100 m2 tl 250 mm</t>
  </si>
  <si>
    <t>-459071315</t>
  </si>
  <si>
    <t>Podklad ze štěrkodrti ŠD s rozprostřením a zhutněním plochy přes 100 m2, po zhutnění tl. 250 mm</t>
  </si>
  <si>
    <t>https://podminky.urs.cz/item/CS_URS_2024_02/564871111</t>
  </si>
  <si>
    <t>výhybna s předahem</t>
  </si>
  <si>
    <t>65</t>
  </si>
  <si>
    <t>565145111</t>
  </si>
  <si>
    <t>Asfaltový beton vrstva podkladní ACP 16 (obalované kamenivo OKS) tl 60 mm š do 3 m</t>
  </si>
  <si>
    <t>1042046226</t>
  </si>
  <si>
    <t>Asfaltový beton vrstva podkladní ACP 16 (obalované kamenivo střednězrnné - OKS) s rozprostřením a zhutněním v pruhu šířky přes 1,5 do 3 m, po zhutnění tl. 60 mm</t>
  </si>
  <si>
    <t>https://podminky.urs.cz/item/CS_URS_2024_02/565145111</t>
  </si>
  <si>
    <t>1888*1,05</t>
  </si>
  <si>
    <t>223*1,05</t>
  </si>
  <si>
    <t>220*1,05</t>
  </si>
  <si>
    <t>66</t>
  </si>
  <si>
    <t>565211111</t>
  </si>
  <si>
    <t>Podklad ze štěrku částečně zpevněného cementovou maltou ŠCM tl 150 mm</t>
  </si>
  <si>
    <t>-1606766622</t>
  </si>
  <si>
    <t>Podklad ze štěrku částečně zpevněného cementovou maltou ŠCM s rozprostřením a s hutněním, po zhutnění tl. 150 mm</t>
  </si>
  <si>
    <t>https://podminky.urs.cz/item/CS_URS_2024_02/565211111</t>
  </si>
  <si>
    <t>67</t>
  </si>
  <si>
    <t>567532122</t>
  </si>
  <si>
    <t>Recyklace podkladu za studena na místě - promísení s pojivem, kamenivem tl přes 220 do 250 mm pl přes 1000 do 3000 m2</t>
  </si>
  <si>
    <t>-1302458330</t>
  </si>
  <si>
    <t>Recyklace podkladní vrstvy za studena na místě promísení rozpojené směsi s kamenivem a pojivem (materiál ve specifikaci) s rozhrnutím, zhutněním a vlhčením plochy přes 1 000 do 3 000 m2, tloušťky po zhutnění přes 220 do 250 mm</t>
  </si>
  <si>
    <t>https://podminky.urs.cz/item/CS_URS_2024_02/567532122</t>
  </si>
  <si>
    <t xml:space="preserve">Poznámka k položce:_x000d_
Rozhrnutí přidávaného kameniva, sejmutí do hloubky 250mm, smísení hmot s vlhčením a uložení zpět, vyrovnání profilu v příčném i podélném směru, zhutnění silničním válcem, cementové pojivo v množství 3%/t				_x000d_
</t>
  </si>
  <si>
    <t>68</t>
  </si>
  <si>
    <t>58522110</t>
  </si>
  <si>
    <t>cement portlandský směsný CEM II 42,5MPa</t>
  </si>
  <si>
    <t>1811993650</t>
  </si>
  <si>
    <t>69</t>
  </si>
  <si>
    <t>58343930</t>
  </si>
  <si>
    <t>kamenivo drcené hrubé frakce 16/32</t>
  </si>
  <si>
    <t>-2010551810</t>
  </si>
  <si>
    <t>70</t>
  </si>
  <si>
    <t>569931132</t>
  </si>
  <si>
    <t>Zpevnění krajnic asfaltovým recyklátem tl 100 mm</t>
  </si>
  <si>
    <t>1995367375</t>
  </si>
  <si>
    <t>Zpevnění krajnic nebo komunikací pro pěší s rozprostřením a zhutněním, po zhutnění asfaltovým recyklátem tl. 100 mm</t>
  </si>
  <si>
    <t>https://podminky.urs.cz/item/CS_URS_2024_02/569931132</t>
  </si>
  <si>
    <t>krajnice z recyklátu</t>
  </si>
  <si>
    <t>875</t>
  </si>
  <si>
    <t>71</t>
  </si>
  <si>
    <t>573191111</t>
  </si>
  <si>
    <t>Postřik infiltrační kationaktivní emulzí v množství 1 kg/m2</t>
  </si>
  <si>
    <t>1270612616</t>
  </si>
  <si>
    <t>Postřik infiltrační kationaktivní emulzí v množství 1,00 kg/m2</t>
  </si>
  <si>
    <t>https://podminky.urs.cz/item/CS_URS_2024_02/573191111</t>
  </si>
  <si>
    <t>72</t>
  </si>
  <si>
    <t>573231109</t>
  </si>
  <si>
    <t>Postřik živičný spojovací ze silniční emulze v množství 0,60 kg/m2</t>
  </si>
  <si>
    <t>-341046295</t>
  </si>
  <si>
    <t>Postřik spojovací PS bez posypu kamenivem ze silniční emulze, v množství 0,60 kg/m2</t>
  </si>
  <si>
    <t>https://podminky.urs.cz/item/CS_URS_2024_02/573231109</t>
  </si>
  <si>
    <t>73</t>
  </si>
  <si>
    <t>577134131</t>
  </si>
  <si>
    <t>Asfaltový beton vrstva obrusná ACO 11 (ABS) tl 40 mm š do 3 m z modifikovaného asfaltu</t>
  </si>
  <si>
    <t>165228395</t>
  </si>
  <si>
    <t>Asfaltový beton vrstva obrusná ACO 11 (ABS) s rozprostřením a se zhutněním z modifikovaného asfaltu v pruhu šířky přes do 1,5 do 3 m, po zhutnění tl. 40 mm</t>
  </si>
  <si>
    <t>https://podminky.urs.cz/item/CS_URS_2024_02/577134131</t>
  </si>
  <si>
    <t>74</t>
  </si>
  <si>
    <t>552</t>
  </si>
  <si>
    <t>Dřevěné přehražky D+M</t>
  </si>
  <si>
    <t>soubor</t>
  </si>
  <si>
    <t>-1756868802</t>
  </si>
  <si>
    <t xml:space="preserve">Poznámka k položce:_x000d_
V položce 14 kusů dřevěných přehrážek výšky 500mm				_x000d_
</t>
  </si>
  <si>
    <t>Ostatní konstrukce a práce, bourání</t>
  </si>
  <si>
    <t>75</t>
  </si>
  <si>
    <t>962041211</t>
  </si>
  <si>
    <t>Bourání mostních zdí a pilířů z betonu prostého</t>
  </si>
  <si>
    <t>-1022295201</t>
  </si>
  <si>
    <t>Bourání mostních konstrukcí zdiva a pilířů z prostého betonu</t>
  </si>
  <si>
    <t>https://podminky.urs.cz/item/CS_URS_2024_02/962041211</t>
  </si>
  <si>
    <t>propustek DN 400</t>
  </si>
  <si>
    <t>2*2</t>
  </si>
  <si>
    <t>76</t>
  </si>
  <si>
    <t>966008112</t>
  </si>
  <si>
    <t>Bourání trubního propustku DN přes 300 do 500</t>
  </si>
  <si>
    <t>m</t>
  </si>
  <si>
    <t>-1604285423</t>
  </si>
  <si>
    <t>Bourání trubního propustku s odklizením a uložením vybouraného materiálu na skládku na vzdálenost do 3 m nebo s naložením na dopravní prostředek z trub betonových nebo železobetonových DN přes 300 do 500 mm</t>
  </si>
  <si>
    <t>https://podminky.urs.cz/item/CS_URS_2024_02/966008112</t>
  </si>
  <si>
    <t>997</t>
  </si>
  <si>
    <t>Přesun sutě</t>
  </si>
  <si>
    <t>77</t>
  </si>
  <si>
    <t>997221571</t>
  </si>
  <si>
    <t>Vodorovná doprava vybouraných hmot do 1 km</t>
  </si>
  <si>
    <t>-750793027</t>
  </si>
  <si>
    <t>Vodorovná doprava vybouraných hmot bez naložení, ale se složením a s hrubým urovnáním na vzdálenost do 1 km</t>
  </si>
  <si>
    <t>https://podminky.urs.cz/item/CS_URS_2024_02/997221571</t>
  </si>
  <si>
    <t xml:space="preserve">Poznámka k položce:_x000d_
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 Platí pro všechny položky vodorovného přemístění zeminy, suti, či vybouraných hmot.				_x000d_
</t>
  </si>
  <si>
    <t>78</t>
  </si>
  <si>
    <t>997221579</t>
  </si>
  <si>
    <t>Příplatek ZKD 1 km u vodorovné dopravy vybouraných hmot</t>
  </si>
  <si>
    <t>1426084002</t>
  </si>
  <si>
    <t>Vodorovná doprava vybouraných hmot bez naložení, ale se složením a s hrubým urovnáním na vzdálenost Příplatek k ceně za každý další započatý 1 km přes 1 km</t>
  </si>
  <si>
    <t>https://podminky.urs.cz/item/CS_URS_2024_02/997221579</t>
  </si>
  <si>
    <t>Do 20km</t>
  </si>
  <si>
    <t>15,66*19</t>
  </si>
  <si>
    <t>79</t>
  </si>
  <si>
    <t>997221861</t>
  </si>
  <si>
    <t>Poplatek za uložení na recyklační skládce (skládkovné) stavebního odpadu z prostého betonu pod kódem 17 01 01</t>
  </si>
  <si>
    <t>-76042436</t>
  </si>
  <si>
    <t>Poplatek za uložení stavebního odpadu na recyklační skládce (skládkovné) z prostého betonu zatříděného do Katalogu odpadů pod kódem 17 01 01</t>
  </si>
  <si>
    <t>https://podminky.urs.cz/item/CS_URS_2024_02/997221861</t>
  </si>
  <si>
    <t>998</t>
  </si>
  <si>
    <t>Přesun hmot</t>
  </si>
  <si>
    <t>80</t>
  </si>
  <si>
    <t>998225111</t>
  </si>
  <si>
    <t>Přesun hmot pro pozemní komunikace s krytem z kamene, monolitickým betonovým nebo živičným</t>
  </si>
  <si>
    <t>-258803105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</si>
  <si>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</si>
  <si>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</si>
  <si>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02 - Komunikace v zastavěné části</t>
  </si>
  <si>
    <t xml:space="preserve">    2 - Zakládání</t>
  </si>
  <si>
    <t>-2010046478</t>
  </si>
  <si>
    <t>82,5</t>
  </si>
  <si>
    <t>1369997874</t>
  </si>
  <si>
    <t>1551619161</t>
  </si>
  <si>
    <t>-371918270</t>
  </si>
  <si>
    <t>1353724535</t>
  </si>
  <si>
    <t>-1888233979</t>
  </si>
  <si>
    <t>-425222418</t>
  </si>
  <si>
    <t>744287621</t>
  </si>
  <si>
    <t>278*0,5*0,1</t>
  </si>
  <si>
    <t>1901440364</t>
  </si>
  <si>
    <t>-1556027623</t>
  </si>
  <si>
    <t>-1341623834</t>
  </si>
  <si>
    <t>-1666094158</t>
  </si>
  <si>
    <t>-1878319784</t>
  </si>
  <si>
    <t>1247810521</t>
  </si>
  <si>
    <t>-967795215</t>
  </si>
  <si>
    <t>13,9</t>
  </si>
  <si>
    <t>17066273</t>
  </si>
  <si>
    <t>do násypu</t>
  </si>
  <si>
    <t>-21</t>
  </si>
  <si>
    <t>1301623793</t>
  </si>
  <si>
    <t>12,9*10</t>
  </si>
  <si>
    <t>987775686</t>
  </si>
  <si>
    <t>33,9</t>
  </si>
  <si>
    <t>171151103</t>
  </si>
  <si>
    <t>Uložení sypaniny z hornin soudržných do násypů zhutněných strojně</t>
  </si>
  <si>
    <t>218266304</t>
  </si>
  <si>
    <t>Uložení sypanin do násypů strojně s rozprostřením sypaniny ve vrstvách a s hrubým urovnáním zhutněných z hornin soudržných jakékoliv třídy těžitelnosti</t>
  </si>
  <si>
    <t>https://podminky.urs.cz/item/CS_URS_2024_02/171151103</t>
  </si>
  <si>
    <t xml:space="preserve">Poznámka k položce:_x000d_
Použit výkopek ze stavby.				_x000d_
</t>
  </si>
  <si>
    <t>777750424</t>
  </si>
  <si>
    <t>12,9*1,8 'Přepočtené koeficientem množství</t>
  </si>
  <si>
    <t>1550209340</t>
  </si>
  <si>
    <t>12,9</t>
  </si>
  <si>
    <t>1332583504</t>
  </si>
  <si>
    <t>780</t>
  </si>
  <si>
    <t>294530094</t>
  </si>
  <si>
    <t>40*1,1</t>
  </si>
  <si>
    <t>-407788251</t>
  </si>
  <si>
    <t>-1793889833</t>
  </si>
  <si>
    <t>780*0,05 'Přepočtené koeficientem množství</t>
  </si>
  <si>
    <t>206922656</t>
  </si>
  <si>
    <t>507051062</t>
  </si>
  <si>
    <t>175705046</t>
  </si>
  <si>
    <t>780*0,18 'Přepočtené koeficientem množství</t>
  </si>
  <si>
    <t>-1842300493</t>
  </si>
  <si>
    <t>-74995767</t>
  </si>
  <si>
    <t>1897814885</t>
  </si>
  <si>
    <t>98888764</t>
  </si>
  <si>
    <t>-1803972086</t>
  </si>
  <si>
    <t>2066157405</t>
  </si>
  <si>
    <t>-673279579</t>
  </si>
  <si>
    <t>0,55555*1,8 'Přepočtené koeficientem množství</t>
  </si>
  <si>
    <t>957592903</t>
  </si>
  <si>
    <t>-976333208</t>
  </si>
  <si>
    <t>1*3 'Přepočtené koeficientem množství</t>
  </si>
  <si>
    <t>33734698</t>
  </si>
  <si>
    <t>1*1,5</t>
  </si>
  <si>
    <t>1451332585</t>
  </si>
  <si>
    <t>1,5*1,1 'Přepočtené koeficientem množství</t>
  </si>
  <si>
    <t>-676412764</t>
  </si>
  <si>
    <t>-492906919</t>
  </si>
  <si>
    <t>780*0,00003</t>
  </si>
  <si>
    <t>-617543552</t>
  </si>
  <si>
    <t>0,023*1000 'Přepočtené koeficientem množství</t>
  </si>
  <si>
    <t>-1825665549</t>
  </si>
  <si>
    <t>759933404</t>
  </si>
  <si>
    <t>780*0,001 'Přepočtené koeficientem množství</t>
  </si>
  <si>
    <t>-1921735565</t>
  </si>
  <si>
    <t>-1791832087</t>
  </si>
  <si>
    <t>40*0,103 'Přepočtené koeficientem množství</t>
  </si>
  <si>
    <t>930580852</t>
  </si>
  <si>
    <t>1*0,2</t>
  </si>
  <si>
    <t>769776863</t>
  </si>
  <si>
    <t>-266189215</t>
  </si>
  <si>
    <t>0,2*5</t>
  </si>
  <si>
    <t>Zakládání</t>
  </si>
  <si>
    <t>211971110</t>
  </si>
  <si>
    <t>Zřízení opláštění žeber nebo trativodů geotextilií v rýze nebo zářezu sklonu do 1:2</t>
  </si>
  <si>
    <t>1138887303</t>
  </si>
  <si>
    <t>Zřízení opláštění výplně z geotextilie odvodňovacích žeber nebo trativodů v rýze nebo zářezu se stěnami šikmými o sklonu do 1:2</t>
  </si>
  <si>
    <t>https://podminky.urs.cz/item/CS_URS_2024_02/211971110</t>
  </si>
  <si>
    <t>69311081</t>
  </si>
  <si>
    <t>geotextilie netkaná separační, ochranná, filtrační, drenážní PES 300g/m2</t>
  </si>
  <si>
    <t>1863917586</t>
  </si>
  <si>
    <t>70*1,15 'Přepočtené koeficientem množství</t>
  </si>
  <si>
    <t>212752402</t>
  </si>
  <si>
    <t>Trativod z drenážních trubek korugovaných PE-HD SN 8 perforace 360° včetně lože otevřený výkop DN 150 pro liniové stavby</t>
  </si>
  <si>
    <t>-1957206253</t>
  </si>
  <si>
    <t>Trativody z drenážních trubek pro liniové stavby a komunikace se zřízením štěrkového lože pod trubky a s jejich obsypem v otevřeném výkopu trubka korugovaná sendvičová PE-HD SN 8 celoperforovaná 360° DN 150</t>
  </si>
  <si>
    <t>https://podminky.urs.cz/item/CS_URS_2024_02/212752402</t>
  </si>
  <si>
    <t>Poznámka k položce:_x000d_
Položka včetně zemních prací.</t>
  </si>
  <si>
    <t>964261005</t>
  </si>
  <si>
    <t>485</t>
  </si>
  <si>
    <t>564871011</t>
  </si>
  <si>
    <t>Podklad ze štěrkodrtě ŠD plochy do 100 m2 tl 250 mm</t>
  </si>
  <si>
    <t>-2140763343</t>
  </si>
  <si>
    <t>Podklad ze štěrkodrti ŠD s rozprostřením a zhutněním plochy jednotlivě do 100 m2, po zhutnění tl. 250 mm</t>
  </si>
  <si>
    <t>https://podminky.urs.cz/item/CS_URS_2024_02/564871011</t>
  </si>
  <si>
    <t>930007785</t>
  </si>
  <si>
    <t>27099764</t>
  </si>
  <si>
    <t>485*1,05</t>
  </si>
  <si>
    <t>40*1,05</t>
  </si>
  <si>
    <t>330414821</t>
  </si>
  <si>
    <t>1717355099</t>
  </si>
  <si>
    <t>-147912239</t>
  </si>
  <si>
    <t>1810012940</t>
  </si>
  <si>
    <t>278*0,5</t>
  </si>
  <si>
    <t>-885668126</t>
  </si>
  <si>
    <t>-1066279336</t>
  </si>
  <si>
    <t>-75944212</t>
  </si>
  <si>
    <t>1895051003</t>
  </si>
  <si>
    <t>propustek DN 600</t>
  </si>
  <si>
    <t>966008113</t>
  </si>
  <si>
    <t>Bourání trubního propustku DN přes 500 do 800</t>
  </si>
  <si>
    <t>644538998</t>
  </si>
  <si>
    <t>Bourání trubního propustku s odklizením a uložením vybouraného materiálu na skládku na vzdálenost do 3 m nebo s naložením na dopravní prostředek z trub betonových nebo železobetonových DN přes 500 do 800 mm</t>
  </si>
  <si>
    <t>https://podminky.urs.cz/item/CS_URS_2024_02/966008113</t>
  </si>
  <si>
    <t>-1332343271</t>
  </si>
  <si>
    <t>-1896480030</t>
  </si>
  <si>
    <t>19,075*19</t>
  </si>
  <si>
    <t>-1495827618</t>
  </si>
  <si>
    <t>-238001847</t>
  </si>
  <si>
    <t>03 - Propustek</t>
  </si>
  <si>
    <t xml:space="preserve">    3 - Svislé a kompletní konstrukce</t>
  </si>
  <si>
    <t xml:space="preserve">    4 - Vodorovné konstrukce</t>
  </si>
  <si>
    <t>132251252</t>
  </si>
  <si>
    <t>Hloubení rýh nezapažených š do 2000 mm v hornině třídy těžitelnosti I skupiny 3 objem do 50 m3 strojně</t>
  </si>
  <si>
    <t>-1769316089</t>
  </si>
  <si>
    <t>Hloubení nezapažených rýh šířky přes 800 do 2 000 mm strojně s urovnáním dna do předepsaného profilu a spádu v hornině třídy těžitelnosti I skupiny 3 přes 20 do 50 m3</t>
  </si>
  <si>
    <t>https://podminky.urs.cz/item/CS_URS_2024_02/132251252</t>
  </si>
  <si>
    <t>Propustek DN 600</t>
  </si>
  <si>
    <t>1,5*1,6*10</t>
  </si>
  <si>
    <t>482087003</t>
  </si>
  <si>
    <t>-178552652</t>
  </si>
  <si>
    <t>Příplatek za každých dalších 10km</t>
  </si>
  <si>
    <t>27*10</t>
  </si>
  <si>
    <t>138544727</t>
  </si>
  <si>
    <t>27*1,8 'Přepočtené koeficientem množství</t>
  </si>
  <si>
    <t>199819073</t>
  </si>
  <si>
    <t>175151101</t>
  </si>
  <si>
    <t>Obsypání potrubí strojně sypaninou bez prohození, uloženou do 3 m</t>
  </si>
  <si>
    <t>230499935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</si>
  <si>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</si>
  <si>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https://podminky.urs.cz/item/CS_URS_2024_02/175151101</t>
  </si>
  <si>
    <t>D.1+D.5-1+D.5-2</t>
  </si>
  <si>
    <t xml:space="preserve">propustek DN600 celá kubatura výkopu </t>
  </si>
  <si>
    <t>27,00000</t>
  </si>
  <si>
    <t>vytlačená kubatura : -40,16/100*10</t>
  </si>
  <si>
    <t>-40,16/100*10</t>
  </si>
  <si>
    <t xml:space="preserve">propustek DN600 lože </t>
  </si>
  <si>
    <t>-0,75000</t>
  </si>
  <si>
    <t xml:space="preserve">propustek DN600 betonové lože </t>
  </si>
  <si>
    <t>-1,50000</t>
  </si>
  <si>
    <t xml:space="preserve">betonové sedlo DN600 </t>
  </si>
  <si>
    <t>-5,00000</t>
  </si>
  <si>
    <t>58344171</t>
  </si>
  <si>
    <t>štěrkodrť frakce 0/32</t>
  </si>
  <si>
    <t>-1356570435</t>
  </si>
  <si>
    <t>15,734*2 'Přepočtené koeficientem množství</t>
  </si>
  <si>
    <t>Svislé a kompletní konstrukce</t>
  </si>
  <si>
    <t>359901111</t>
  </si>
  <si>
    <t>Vyčištění stok</t>
  </si>
  <si>
    <t>-1763916115</t>
  </si>
  <si>
    <t>Vyčištění stok jakékoliv výšky</t>
  </si>
  <si>
    <t>https://podminky.urs.cz/item/CS_URS_2024_02/359901111</t>
  </si>
  <si>
    <t xml:space="preserve">Poznámka k položce:_x000d_
Konečné vyčištění propustku před předáním				_x000d_
</t>
  </si>
  <si>
    <t>380316132</t>
  </si>
  <si>
    <t>Kompletní konstrukce z betonu se zvýšenými nároky na prostředí tř. C 30/37 tl přes 150 do 300 mm</t>
  </si>
  <si>
    <t>-918416151</t>
  </si>
  <si>
    <t>Kompletní konstrukce čistíren odpadních vod, nádrží, vodojemů, kanálů z betonu prostého se zvýšenými nároky na prostředí tř. C 30/37, tl. přes 150 do 300 mm</t>
  </si>
  <si>
    <t>https://podminky.urs.cz/item/CS_URS_2024_02/380316132</t>
  </si>
  <si>
    <t>ukončující prahy propustku</t>
  </si>
  <si>
    <t>380356231</t>
  </si>
  <si>
    <t>Bednění kompletních konstrukcí ČOV, nádrží nebo vodojemů neomítaných ploch rovinných zřízení</t>
  </si>
  <si>
    <t>1297803477</t>
  </si>
  <si>
    <t>Bednění kompletních konstrukcí čistíren odpadních vod, nádrží, vodojemů, kanálů konstrukcí neomítaných z betonu prostého nebo železového ploch rovinných zřízení</t>
  </si>
  <si>
    <t>https://podminky.urs.cz/item/CS_URS_2024_02/380356231</t>
  </si>
  <si>
    <t>380356232</t>
  </si>
  <si>
    <t>Bednění kompletních konstrukcí ČOV, nádrží nebo vodojemů neomítaných ploch rovinných odstranění</t>
  </si>
  <si>
    <t>-1882212700</t>
  </si>
  <si>
    <t>Bednění kompletních konstrukcí čistíren odpadních vod, nádrží, vodojemů, kanálů konstrukcí neomítaných z betonu prostého nebo železového ploch rovinných odstranění</t>
  </si>
  <si>
    <t>https://podminky.urs.cz/item/CS_URS_2024_02/380356232</t>
  </si>
  <si>
    <t>Vodorovné konstrukce</t>
  </si>
  <si>
    <t>451317112</t>
  </si>
  <si>
    <t>Podklad pod dlažbu z betonu prostého pro prostředí s mrazovými cykly C 25/30 tl přes 100 do 150 mm</t>
  </si>
  <si>
    <t>60049308</t>
  </si>
  <si>
    <t>Podklad pod dlažbu z betonu prostého pro prostředí s mrazovými cykly tř. C 25/30 tl. přes 100 do 150 mm</t>
  </si>
  <si>
    <t>https://podminky.urs.cz/item/CS_URS_2024_02/451317112</t>
  </si>
  <si>
    <t>propustek DN 600 pro LK</t>
  </si>
  <si>
    <t>451573111</t>
  </si>
  <si>
    <t>Lože pod potrubí otevřený výkop ze štěrkopísku</t>
  </si>
  <si>
    <t>2059274220</t>
  </si>
  <si>
    <t>Lože pod potrubí, stoky a drobné objekty v otevřeném výkopu z písku a štěrkopísku do 63 mm</t>
  </si>
  <si>
    <t>https://podminky.urs.cz/item/CS_URS_2024_02/451573111</t>
  </si>
  <si>
    <t>1,5*0,05*10</t>
  </si>
  <si>
    <t>452312141</t>
  </si>
  <si>
    <t>Sedlové lože z betonu prostého bez zvýšených nároků na prostředí tř. C 16/20 otevřený výkop</t>
  </si>
  <si>
    <t>-1176844210</t>
  </si>
  <si>
    <t>Podkladní a zajišťovací konstrukce z betonu prostého v otevřeném výkopu bez zvýšených nároků na prostředí sedlové lože pod potrubí z betonu tř. C 16/20</t>
  </si>
  <si>
    <t>https://podminky.urs.cz/item/CS_URS_2024_02/452312141</t>
  </si>
  <si>
    <t>propustek DN 600 betonové lóže</t>
  </si>
  <si>
    <t>1,5*0,1*10</t>
  </si>
  <si>
    <t>betonové sedlo</t>
  </si>
  <si>
    <t>0,5*10</t>
  </si>
  <si>
    <t>465511511</t>
  </si>
  <si>
    <t>Dlažba z lomového kamene do malty s vyplněním spár maltou a vyspárováním pl do 20 m2 tl 200 mm</t>
  </si>
  <si>
    <t>1909881951</t>
  </si>
  <si>
    <t>Dlažba z lomového kamene upraveného vodorovná nebo plocha ve sklonu do 1:2 s dodáním hmot do cementové malty, s vyplněním spár a s vyspárováním cementovou maltou v ploše do 20 m2, tl. 200 mm</t>
  </si>
  <si>
    <t>https://podminky.urs.cz/item/CS_URS_2024_02/465511511</t>
  </si>
  <si>
    <t>919441221</t>
  </si>
  <si>
    <t>Čelo propustku z lomového kamene pro propustek z trub DN 600 až 800</t>
  </si>
  <si>
    <t>27179763</t>
  </si>
  <si>
    <t>Čelo propustku včetně římsy ze zdiva z lomového kamene, pro propustek z trub DN 600 až 800 mm</t>
  </si>
  <si>
    <t>https://podminky.urs.cz/item/CS_URS_2024_02/919441221</t>
  </si>
  <si>
    <t xml:space="preserve">Poznámka k položce:_x000d_
V položce i provedení říms včetně bednění a výztuže, spárování, veškerý podružný a pomocný materiál, svislá izolace.			_x000d_
</t>
  </si>
  <si>
    <t>919521140</t>
  </si>
  <si>
    <t>Zřízení silničního propustku z trub betonových nebo ŽB DN 600</t>
  </si>
  <si>
    <t>698606927</t>
  </si>
  <si>
    <t>Zřízení silničního propustku z trub betonových nebo železobetonových DN 600 mm</t>
  </si>
  <si>
    <t>https://podminky.urs.cz/item/CS_URS_2024_02/919521140</t>
  </si>
  <si>
    <t>59222001</t>
  </si>
  <si>
    <t>trouba ŽB hrdlová DN 600</t>
  </si>
  <si>
    <t>1960359073</t>
  </si>
  <si>
    <t>10*1,01 'Přepočtené koeficientem množství</t>
  </si>
  <si>
    <t>59223734</t>
  </si>
  <si>
    <t>podkladek pod trouby betonové/ŽB DN 600-800</t>
  </si>
  <si>
    <t>-43468583</t>
  </si>
  <si>
    <t>998271301</t>
  </si>
  <si>
    <t>Přesun hmot pro kanalizace hloubené monolitické z betonu otevřený výkop</t>
  </si>
  <si>
    <t>196612591</t>
  </si>
  <si>
    <t>Přesun hmot pro kanalizace (stoky) hloubené monolitické z betonu nebo železobetonu v otevřeném výkopu dopravní vzdálenost do 15 m</t>
  </si>
  <si>
    <t>https://podminky.urs.cz/item/CS_URS_2024_02/998271301</t>
  </si>
  <si>
    <t>VON - Vedlejší a ostatní náklady</t>
  </si>
  <si>
    <t xml:space="preserve"> </t>
  </si>
  <si>
    <t>D1 - Vedlejší náklady</t>
  </si>
  <si>
    <t>D2 - Ostatní náklady</t>
  </si>
  <si>
    <t>D1</t>
  </si>
  <si>
    <t>Vedlejší náklady</t>
  </si>
  <si>
    <t>Pol1</t>
  </si>
  <si>
    <t>Vytyčení stavby</t>
  </si>
  <si>
    <t>Soubor</t>
  </si>
  <si>
    <t>Poznámka k položce:_x000d_
Geodetické zaměření rohů stavby, stabilizace bodů a sestavení laviček._x000d_
Vyhotovení protokolu o vytyčení stavby se seznamem souřadnic vytyčených bodů a jejich polohopisnými (S-JTSK) a výškopisnými (Bpv) hodnotami.</t>
  </si>
  <si>
    <t>Pol2</t>
  </si>
  <si>
    <t>Vytyčení inženýrských sítí</t>
  </si>
  <si>
    <t>Poznámka k položce:_x000d_
vytýčení, zajištění, předání stávajícího vedení včetně veškerých předávacích protokolů</t>
  </si>
  <si>
    <t>Pol3</t>
  </si>
  <si>
    <t>Vybudování zařízení staveniště</t>
  </si>
  <si>
    <t>Poznámka k položce:_x000d_
Vybudování zpevněných ploch pro skladování materiálu, doprava a osazení kontejnerů pro skladování._x000d_
Sejmutí ornice, hrubá úprava terénu a zpevnění ploch pro osazení objektů sociálního zařízení staveniště a kanceláří stavby._x000d_
Doprava a osazení mobilních buněk sociálního zařízení – umývárny, toalety, šatny._x000d_
Doprava a osazení dočasného oplocení staveniště._x000d_
Doprava a osazení kanceláří stavby a technického dozoru._x000d_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</t>
  </si>
  <si>
    <t>Pol4</t>
  </si>
  <si>
    <t>Provoz zařízení staveniště</t>
  </si>
  <si>
    <t xml:space="preserve">Poznámka k položce:_x000d_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</si>
  <si>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Pol5</t>
  </si>
  <si>
    <t>Odstranění zařízení staveniště</t>
  </si>
  <si>
    <t>Poznámka k položce:_x000d_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</si>
  <si>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Pol6</t>
  </si>
  <si>
    <t>Provoz objednatele</t>
  </si>
  <si>
    <t>Poznámka k položce:_x000d_
Náklady na ztížené provádění stavebních prací v důsledku nepřerušeného provozu na staveništi nebo v případech nepřerušeného provozu v objektech v nichž se stavební práce provádí. Zajištění vstupů a vjezdů do stávajícího objektu v takovém rozsahu, aby nedošlo k omezení výroby. Přechody se zábradlím, provizorní lávky apod., čištění komunikací po celou dobu výstavby.</t>
  </si>
  <si>
    <t>Pol7</t>
  </si>
  <si>
    <t>Silniční, železniční či kolejový provoz</t>
  </si>
  <si>
    <t xml:space="preserve">Poznámka k položce:_x000d_
Náklady na ztížené provádění stavebních prací v důsledku nepřerušeného dopravního provozu na staveništi nebo v jeho bezprostředním okolí._x000d_
Pomocné konstrukce při zabezpečení výkopu vodorovné pochůzné přechodová lávka do délky 2 000 mm,včetně zábradlí zřízení a odstranění._x000d_
Pomocné konstrukce při zabezpečení výkopu svislé ocelové mobilní oplocení, výšky do 1 500 mm panely,s reflexními signalizačními pruhy zřízení a odstranění._x000d_
Zajištění průjezdu pro složky IZS,  průchodu pro chodce a v omezené míře i pro průjezd vozidel._x000d_
Statické posouzení únosnosti stávajících mostků přes potoky včetně případných dodávek a montáží těchto zajištění dle statiky._x000d_
Statické posouzení a zajištění stávajících objektů.</t>
  </si>
  <si>
    <t>Pol8</t>
  </si>
  <si>
    <t>Koordinační činnost</t>
  </si>
  <si>
    <t>Poznámka k položce:_x000d_
Koordinace stavebních a technologických dodávek stavby.</t>
  </si>
  <si>
    <t>D2</t>
  </si>
  <si>
    <t>Ostatní náklady</t>
  </si>
  <si>
    <t>Pol9</t>
  </si>
  <si>
    <t>Práce hydrogeologa, geologa a statika</t>
  </si>
  <si>
    <t xml:space="preserve">Poznámka k položce:_x000d_
Činnost hydrogeologa při provádění prací:_x000d_
- pro  rozdělení vytěžené zeminy pro uložení na mezideponii pro zpětné zásypy a pro odvoz na skládku_x000d_
- určení vhodného podloží  na pokládku inženýrských sítí_x000d_
_x000d_
Činnost statika při provádění prací:_x000d_
Posouzení únosnosti a připravenosti pláně, dohled nad prováděním spodních vrstev komunikací a násypů, posouzení spodní části rýhy, lože, obsypu, zásypu atd., laboratorní zkoušky zeminy do násypů, posouzení kvality zeminy do násypů a zásypů, stanovení technologického postupu úpravy pláně, lože, obsypů, zásypů a násypů.</t>
  </si>
  <si>
    <t>Pol10</t>
  </si>
  <si>
    <t>Uvedení dotčených pozemků a staveb do původního stavu, bezpečnost</t>
  </si>
  <si>
    <t>Poznámka k položce:_x000d_
Uvedení pozemků a staveb dotčených akcí do původního, případně náležitého stavu vč. jejich protokolárního předání vlastníkům či správcům (např. veřejná prostranství atd.). Zajištění bezpečnosti práce a ochrany životního prostředí. Statické zajištění sloupů el. vedení a ostatních konstrukcí v blízkosti výkopů.</t>
  </si>
  <si>
    <t>Pol11</t>
  </si>
  <si>
    <t>Archeologický dohled základní po celou dobu výstavby</t>
  </si>
  <si>
    <t>Pol12</t>
  </si>
  <si>
    <t>Pasportizace objektů a povrchů v blízkosti stavby před zahájením prací</t>
  </si>
  <si>
    <t xml:space="preserve">Poznámka k položce:_x000d_
fotodokumentace stávajícího stavu  s technickým popisem</t>
  </si>
  <si>
    <t>Pol13</t>
  </si>
  <si>
    <t>Vypracování plánu kontrol, zkoušek, projednání a odsouhlasení, s technickým dozorem objednatele před zahájením stavby</t>
  </si>
  <si>
    <t>Pol14</t>
  </si>
  <si>
    <t>Přípravné a průzkumné služby či práce</t>
  </si>
  <si>
    <t>Poznámka k položce:_x000d_
Náklady dodavatele vyplývající z povinností dodavatele stanovených obchodními podmínkami před zahájením stavebních prací. Tato skupina zahrnuje zejména náklady na přípravné činnosti.</t>
  </si>
  <si>
    <t>Pol15</t>
  </si>
  <si>
    <t>Ochrana stávaj. inženýrských sítí na staveništi</t>
  </si>
  <si>
    <t>Poznámka k položce:_x000d_
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</si>
  <si>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Pol16</t>
  </si>
  <si>
    <t>Dočasná dopravní opatření</t>
  </si>
  <si>
    <t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Úklid a údržba komunikací. Náklady spojené s projednáním vstupů do místních komunikací a vyřízením smlouvy o zvláštním užívání a samotné zvláštní užívání.</t>
  </si>
  <si>
    <t>Pol17</t>
  </si>
  <si>
    <t>Užívání veřejných ploch a prostranství</t>
  </si>
  <si>
    <t>Poznámka k položce:_x000d_
Náklady a poplatky spojené s užíváním veřejných ploch a prostranství, pokud jsou stavebními pracemi nebo souvisejícími činnostmi dotčeny, a to včetně užívání ploch v souvislosti s uložením stavebního materiálu nebo stavebního odpadu. Komunikace SUS, poplatky dle platných ceníků.</t>
  </si>
  <si>
    <t>Pol18</t>
  </si>
  <si>
    <t>Bezpečnostní a hygienická opatření na staveništi</t>
  </si>
  <si>
    <t>Poznámka k položce:_x000d_
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</si>
  <si>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Pol19</t>
  </si>
  <si>
    <t>Zkoušky a revize</t>
  </si>
  <si>
    <t>Poznámka k položce:_x000d_
Náklady zhotovitele, související s prováděním zkoušek a revizí předepsaných technickými normami nebo objednatelem a které jsou pro provedení díla nezbytné._x000d_
Měření LDD 15 kusů, statická zkouška míry zhutnění 10 kusů (zemní pláň, štěrkové vrstvy, podklady, lože, obsypy a zásypy)</t>
  </si>
  <si>
    <t>Pol20</t>
  </si>
  <si>
    <t>Dokumentace skutečného provedení</t>
  </si>
  <si>
    <t>Poznámka k položce:_x000d_
Náklady na vyhotovení dokumentace skutečného provedení stavby a její předání objednateli v požadované formě. Zpracování dokladové části v rozsahu nutném ke kolaudaci díla. Výkresová část bude předána v opravitelném formátu (DWG, DXF). Pořízení fotodokumentace z doby celé výstavby, zpracování pasportů přípojek. Dokumenatce a dokladová část bude předána v tištěné podobě v počtu 4 paré, 1x elektronická podoba na CD.</t>
  </si>
  <si>
    <t>Pol21</t>
  </si>
  <si>
    <t>Geodetické zaměření skutečného provedení</t>
  </si>
  <si>
    <t>Poznámka k položce:_x000d_
Náklady na provedení skutečného zaměření stavby v rozsahu nezbytném pro zápis změny do katastru nemovitostí.</t>
  </si>
  <si>
    <t>Pol22</t>
  </si>
  <si>
    <t>Předání a převzetí díla</t>
  </si>
  <si>
    <t>Poznámka k položce:_x000d_
Náklady zhotovitele, které vzniknou v souvislosti s povinnostmi zhotovitele při předání a převzetí díla.</t>
  </si>
  <si>
    <t>Pol23</t>
  </si>
  <si>
    <t>Pojištění dodavatele a pojištění díla</t>
  </si>
  <si>
    <t>Pol24</t>
  </si>
  <si>
    <t>Propagace</t>
  </si>
  <si>
    <t>Poznámka k položce:_x000d_
Náklady spojené s povinnou publicitou, pokud ji objednatel požaduje. Zahrnuje náklady na informační billboardy v poštu dvou kusů, rozměr 2x1m, dále dle obchodních podmínek SOD</t>
  </si>
  <si>
    <t>Pol25</t>
  </si>
  <si>
    <t>Laboratorní rozbor zeminy a stavební suti před uložením na skládce</t>
  </si>
  <si>
    <t xml:space="preserve">Poznámka k položce:_x000d_
Laboratorní rozbor zeminy a stavební suti před uložením na skládce:_x000d_
Rozsah rozboru dle  vyhlášky 294/2005, tab.10.1 a tab.10.2 - výluh a sušina. 1x zemina, 1x stavební suť.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</si>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</sst>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4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51102" TargetMode="External" /><Relationship Id="rId2" Type="http://schemas.openxmlformats.org/officeDocument/2006/relationships/hyperlink" Target="https://podminky.urs.cz/item/CS_URS_2024_02/112101101" TargetMode="External" /><Relationship Id="rId3" Type="http://schemas.openxmlformats.org/officeDocument/2006/relationships/hyperlink" Target="https://podminky.urs.cz/item/CS_URS_2024_02/112101102" TargetMode="External" /><Relationship Id="rId4" Type="http://schemas.openxmlformats.org/officeDocument/2006/relationships/hyperlink" Target="https://podminky.urs.cz/item/CS_URS_2024_02/112101103" TargetMode="External" /><Relationship Id="rId5" Type="http://schemas.openxmlformats.org/officeDocument/2006/relationships/hyperlink" Target="https://podminky.urs.cz/item/CS_URS_2024_02/112101104" TargetMode="External" /><Relationship Id="rId6" Type="http://schemas.openxmlformats.org/officeDocument/2006/relationships/hyperlink" Target="https://podminky.urs.cz/item/CS_URS_2024_02/112101122" TargetMode="External" /><Relationship Id="rId7" Type="http://schemas.openxmlformats.org/officeDocument/2006/relationships/hyperlink" Target="https://podminky.urs.cz/item/CS_URS_2024_02/112111111" TargetMode="External" /><Relationship Id="rId8" Type="http://schemas.openxmlformats.org/officeDocument/2006/relationships/hyperlink" Target="https://podminky.urs.cz/item/CS_URS_2024_02/112251101" TargetMode="External" /><Relationship Id="rId9" Type="http://schemas.openxmlformats.org/officeDocument/2006/relationships/hyperlink" Target="https://podminky.urs.cz/item/CS_URS_2024_02/112251102" TargetMode="External" /><Relationship Id="rId10" Type="http://schemas.openxmlformats.org/officeDocument/2006/relationships/hyperlink" Target="https://podminky.urs.cz/item/CS_URS_2024_02/112251103" TargetMode="External" /><Relationship Id="rId11" Type="http://schemas.openxmlformats.org/officeDocument/2006/relationships/hyperlink" Target="https://podminky.urs.cz/item/CS_URS_2024_02/112251104" TargetMode="External" /><Relationship Id="rId12" Type="http://schemas.openxmlformats.org/officeDocument/2006/relationships/hyperlink" Target="https://podminky.urs.cz/item/CS_URS_2024_02/122252204" TargetMode="External" /><Relationship Id="rId13" Type="http://schemas.openxmlformats.org/officeDocument/2006/relationships/hyperlink" Target="https://podminky.urs.cz/item/CS_URS_2024_02/162201401" TargetMode="External" /><Relationship Id="rId14" Type="http://schemas.openxmlformats.org/officeDocument/2006/relationships/hyperlink" Target="https://podminky.urs.cz/item/CS_URS_2024_02/162201402" TargetMode="External" /><Relationship Id="rId15" Type="http://schemas.openxmlformats.org/officeDocument/2006/relationships/hyperlink" Target="https://podminky.urs.cz/item/CS_URS_2024_02/162201403" TargetMode="External" /><Relationship Id="rId16" Type="http://schemas.openxmlformats.org/officeDocument/2006/relationships/hyperlink" Target="https://podminky.urs.cz/item/CS_URS_2024_02/162201404" TargetMode="External" /><Relationship Id="rId17" Type="http://schemas.openxmlformats.org/officeDocument/2006/relationships/hyperlink" Target="https://podminky.urs.cz/item/CS_URS_2024_02/162201406" TargetMode="External" /><Relationship Id="rId18" Type="http://schemas.openxmlformats.org/officeDocument/2006/relationships/hyperlink" Target="https://podminky.urs.cz/item/CS_URS_2024_02/162201411" TargetMode="External" /><Relationship Id="rId19" Type="http://schemas.openxmlformats.org/officeDocument/2006/relationships/hyperlink" Target="https://podminky.urs.cz/item/CS_URS_2024_02/162201412" TargetMode="External" /><Relationship Id="rId20" Type="http://schemas.openxmlformats.org/officeDocument/2006/relationships/hyperlink" Target="https://podminky.urs.cz/item/CS_URS_2024_02/162201413" TargetMode="External" /><Relationship Id="rId21" Type="http://schemas.openxmlformats.org/officeDocument/2006/relationships/hyperlink" Target="https://podminky.urs.cz/item/CS_URS_2024_02/162201414" TargetMode="External" /><Relationship Id="rId22" Type="http://schemas.openxmlformats.org/officeDocument/2006/relationships/hyperlink" Target="https://podminky.urs.cz/item/CS_URS_2024_02/162201416" TargetMode="External" /><Relationship Id="rId23" Type="http://schemas.openxmlformats.org/officeDocument/2006/relationships/hyperlink" Target="https://podminky.urs.cz/item/CS_URS_2024_02/162201421" TargetMode="External" /><Relationship Id="rId24" Type="http://schemas.openxmlformats.org/officeDocument/2006/relationships/hyperlink" Target="https://podminky.urs.cz/item/CS_URS_2024_02/162201422" TargetMode="External" /><Relationship Id="rId25" Type="http://schemas.openxmlformats.org/officeDocument/2006/relationships/hyperlink" Target="https://podminky.urs.cz/item/CS_URS_2024_02/162201423" TargetMode="External" /><Relationship Id="rId26" Type="http://schemas.openxmlformats.org/officeDocument/2006/relationships/hyperlink" Target="https://podminky.urs.cz/item/CS_URS_2024_02/162201424" TargetMode="External" /><Relationship Id="rId27" Type="http://schemas.openxmlformats.org/officeDocument/2006/relationships/hyperlink" Target="https://podminky.urs.cz/item/CS_URS_2024_02/162351103" TargetMode="External" /><Relationship Id="rId28" Type="http://schemas.openxmlformats.org/officeDocument/2006/relationships/hyperlink" Target="https://podminky.urs.cz/item/CS_URS_2024_02/162751117" TargetMode="External" /><Relationship Id="rId29" Type="http://schemas.openxmlformats.org/officeDocument/2006/relationships/hyperlink" Target="https://podminky.urs.cz/item/CS_URS_2024_02/162751119" TargetMode="External" /><Relationship Id="rId30" Type="http://schemas.openxmlformats.org/officeDocument/2006/relationships/hyperlink" Target="https://podminky.urs.cz/item/CS_URS_2024_02/167151111" TargetMode="External" /><Relationship Id="rId31" Type="http://schemas.openxmlformats.org/officeDocument/2006/relationships/hyperlink" Target="https://podminky.urs.cz/item/CS_URS_2024_02/171201231" TargetMode="External" /><Relationship Id="rId32" Type="http://schemas.openxmlformats.org/officeDocument/2006/relationships/hyperlink" Target="https://podminky.urs.cz/item/CS_URS_2024_02/171251201" TargetMode="External" /><Relationship Id="rId33" Type="http://schemas.openxmlformats.org/officeDocument/2006/relationships/hyperlink" Target="https://podminky.urs.cz/item/CS_URS_2024_02/181152301" TargetMode="External" /><Relationship Id="rId34" Type="http://schemas.openxmlformats.org/officeDocument/2006/relationships/hyperlink" Target="https://podminky.urs.cz/item/CS_URS_2024_02/181152302" TargetMode="External" /><Relationship Id="rId35" Type="http://schemas.openxmlformats.org/officeDocument/2006/relationships/hyperlink" Target="https://podminky.urs.cz/item/CS_URS_2024_02/181451122" TargetMode="External" /><Relationship Id="rId36" Type="http://schemas.openxmlformats.org/officeDocument/2006/relationships/hyperlink" Target="https://podminky.urs.cz/item/CS_URS_2024_02/182151111" TargetMode="External" /><Relationship Id="rId37" Type="http://schemas.openxmlformats.org/officeDocument/2006/relationships/hyperlink" Target="https://podminky.urs.cz/item/CS_URS_2024_02/182351133" TargetMode="External" /><Relationship Id="rId38" Type="http://schemas.openxmlformats.org/officeDocument/2006/relationships/hyperlink" Target="https://podminky.urs.cz/item/CS_URS_2024_02/183101315" TargetMode="External" /><Relationship Id="rId39" Type="http://schemas.openxmlformats.org/officeDocument/2006/relationships/hyperlink" Target="https://podminky.urs.cz/item/CS_URS_2024_02/183403115" TargetMode="External" /><Relationship Id="rId40" Type="http://schemas.openxmlformats.org/officeDocument/2006/relationships/hyperlink" Target="https://podminky.urs.cz/item/CS_URS_2024_02/183403211" TargetMode="External" /><Relationship Id="rId41" Type="http://schemas.openxmlformats.org/officeDocument/2006/relationships/hyperlink" Target="https://podminky.urs.cz/item/CS_URS_2024_02/183403253" TargetMode="External" /><Relationship Id="rId42" Type="http://schemas.openxmlformats.org/officeDocument/2006/relationships/hyperlink" Target="https://podminky.urs.cz/item/CS_URS_2024_02/183403261" TargetMode="External" /><Relationship Id="rId43" Type="http://schemas.openxmlformats.org/officeDocument/2006/relationships/hyperlink" Target="https://podminky.urs.cz/item/CS_URS_2024_02/184102115" TargetMode="External" /><Relationship Id="rId44" Type="http://schemas.openxmlformats.org/officeDocument/2006/relationships/hyperlink" Target="https://podminky.urs.cz/item/CS_URS_2024_02/184215133" TargetMode="External" /><Relationship Id="rId45" Type="http://schemas.openxmlformats.org/officeDocument/2006/relationships/hyperlink" Target="https://podminky.urs.cz/item/CS_URS_2024_02/184501121" TargetMode="External" /><Relationship Id="rId46" Type="http://schemas.openxmlformats.org/officeDocument/2006/relationships/hyperlink" Target="https://podminky.urs.cz/item/CS_URS_2024_02/184806111" TargetMode="External" /><Relationship Id="rId47" Type="http://schemas.openxmlformats.org/officeDocument/2006/relationships/hyperlink" Target="https://podminky.urs.cz/item/CS_URS_2024_02/184851112" TargetMode="External" /><Relationship Id="rId48" Type="http://schemas.openxmlformats.org/officeDocument/2006/relationships/hyperlink" Target="https://podminky.urs.cz/item/CS_URS_2024_02/184853512" TargetMode="External" /><Relationship Id="rId49" Type="http://schemas.openxmlformats.org/officeDocument/2006/relationships/hyperlink" Target="https://podminky.urs.cz/item/CS_URS_2024_02/184911421" TargetMode="External" /><Relationship Id="rId50" Type="http://schemas.openxmlformats.org/officeDocument/2006/relationships/hyperlink" Target="https://podminky.urs.cz/item/CS_URS_2024_02/185804312" TargetMode="External" /><Relationship Id="rId51" Type="http://schemas.openxmlformats.org/officeDocument/2006/relationships/hyperlink" Target="https://podminky.urs.cz/item/CS_URS_2024_02/185851121" TargetMode="External" /><Relationship Id="rId52" Type="http://schemas.openxmlformats.org/officeDocument/2006/relationships/hyperlink" Target="https://podminky.urs.cz/item/CS_URS_2024_02/185851129" TargetMode="External" /><Relationship Id="rId53" Type="http://schemas.openxmlformats.org/officeDocument/2006/relationships/hyperlink" Target="https://podminky.urs.cz/item/CS_URS_2024_02/564831111" TargetMode="External" /><Relationship Id="rId54" Type="http://schemas.openxmlformats.org/officeDocument/2006/relationships/hyperlink" Target="https://podminky.urs.cz/item/CS_URS_2024_02/564861111" TargetMode="External" /><Relationship Id="rId55" Type="http://schemas.openxmlformats.org/officeDocument/2006/relationships/hyperlink" Target="https://podminky.urs.cz/item/CS_URS_2024_02/564871111" TargetMode="External" /><Relationship Id="rId56" Type="http://schemas.openxmlformats.org/officeDocument/2006/relationships/hyperlink" Target="https://podminky.urs.cz/item/CS_URS_2024_02/565145111" TargetMode="External" /><Relationship Id="rId57" Type="http://schemas.openxmlformats.org/officeDocument/2006/relationships/hyperlink" Target="https://podminky.urs.cz/item/CS_URS_2024_02/565211111" TargetMode="External" /><Relationship Id="rId58" Type="http://schemas.openxmlformats.org/officeDocument/2006/relationships/hyperlink" Target="https://podminky.urs.cz/item/CS_URS_2024_02/567532122" TargetMode="External" /><Relationship Id="rId59" Type="http://schemas.openxmlformats.org/officeDocument/2006/relationships/hyperlink" Target="https://podminky.urs.cz/item/CS_URS_2024_02/569931132" TargetMode="External" /><Relationship Id="rId60" Type="http://schemas.openxmlformats.org/officeDocument/2006/relationships/hyperlink" Target="https://podminky.urs.cz/item/CS_URS_2024_02/573191111" TargetMode="External" /><Relationship Id="rId61" Type="http://schemas.openxmlformats.org/officeDocument/2006/relationships/hyperlink" Target="https://podminky.urs.cz/item/CS_URS_2024_02/573231109" TargetMode="External" /><Relationship Id="rId62" Type="http://schemas.openxmlformats.org/officeDocument/2006/relationships/hyperlink" Target="https://podminky.urs.cz/item/CS_URS_2024_02/577134131" TargetMode="External" /><Relationship Id="rId63" Type="http://schemas.openxmlformats.org/officeDocument/2006/relationships/hyperlink" Target="https://podminky.urs.cz/item/CS_URS_2024_02/962041211" TargetMode="External" /><Relationship Id="rId64" Type="http://schemas.openxmlformats.org/officeDocument/2006/relationships/hyperlink" Target="https://podminky.urs.cz/item/CS_URS_2024_02/966008112" TargetMode="External" /><Relationship Id="rId65" Type="http://schemas.openxmlformats.org/officeDocument/2006/relationships/hyperlink" Target="https://podminky.urs.cz/item/CS_URS_2024_02/997221571" TargetMode="External" /><Relationship Id="rId66" Type="http://schemas.openxmlformats.org/officeDocument/2006/relationships/hyperlink" Target="https://podminky.urs.cz/item/CS_URS_2024_02/997221579" TargetMode="External" /><Relationship Id="rId67" Type="http://schemas.openxmlformats.org/officeDocument/2006/relationships/hyperlink" Target="https://podminky.urs.cz/item/CS_URS_2024_02/997221861" TargetMode="External" /><Relationship Id="rId68" Type="http://schemas.openxmlformats.org/officeDocument/2006/relationships/hyperlink" Target="https://podminky.urs.cz/item/CS_URS_2024_02/998225111" TargetMode="External" /><Relationship Id="rId6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51102" TargetMode="External" /><Relationship Id="rId2" Type="http://schemas.openxmlformats.org/officeDocument/2006/relationships/hyperlink" Target="https://podminky.urs.cz/item/CS_URS_2024_02/112101101" TargetMode="External" /><Relationship Id="rId3" Type="http://schemas.openxmlformats.org/officeDocument/2006/relationships/hyperlink" Target="https://podminky.urs.cz/item/CS_URS_2024_02/112101102" TargetMode="External" /><Relationship Id="rId4" Type="http://schemas.openxmlformats.org/officeDocument/2006/relationships/hyperlink" Target="https://podminky.urs.cz/item/CS_URS_2024_02/112111111" TargetMode="External" /><Relationship Id="rId5" Type="http://schemas.openxmlformats.org/officeDocument/2006/relationships/hyperlink" Target="https://podminky.urs.cz/item/CS_URS_2024_02/112251101" TargetMode="External" /><Relationship Id="rId6" Type="http://schemas.openxmlformats.org/officeDocument/2006/relationships/hyperlink" Target="https://podminky.urs.cz/item/CS_URS_2024_02/112251102" TargetMode="External" /><Relationship Id="rId7" Type="http://schemas.openxmlformats.org/officeDocument/2006/relationships/hyperlink" Target="https://podminky.urs.cz/item/CS_URS_2024_02/122252204" TargetMode="External" /><Relationship Id="rId8" Type="http://schemas.openxmlformats.org/officeDocument/2006/relationships/hyperlink" Target="https://podminky.urs.cz/item/CS_URS_2024_02/162201401" TargetMode="External" /><Relationship Id="rId9" Type="http://schemas.openxmlformats.org/officeDocument/2006/relationships/hyperlink" Target="https://podminky.urs.cz/item/CS_URS_2024_02/162201402" TargetMode="External" /><Relationship Id="rId10" Type="http://schemas.openxmlformats.org/officeDocument/2006/relationships/hyperlink" Target="https://podminky.urs.cz/item/CS_URS_2024_02/162201411" TargetMode="External" /><Relationship Id="rId11" Type="http://schemas.openxmlformats.org/officeDocument/2006/relationships/hyperlink" Target="https://podminky.urs.cz/item/CS_URS_2024_02/162201412" TargetMode="External" /><Relationship Id="rId12" Type="http://schemas.openxmlformats.org/officeDocument/2006/relationships/hyperlink" Target="https://podminky.urs.cz/item/CS_URS_2024_02/162201421" TargetMode="External" /><Relationship Id="rId13" Type="http://schemas.openxmlformats.org/officeDocument/2006/relationships/hyperlink" Target="https://podminky.urs.cz/item/CS_URS_2024_02/162201422" TargetMode="External" /><Relationship Id="rId14" Type="http://schemas.openxmlformats.org/officeDocument/2006/relationships/hyperlink" Target="https://podminky.urs.cz/item/CS_URS_2024_02/162351103" TargetMode="External" /><Relationship Id="rId15" Type="http://schemas.openxmlformats.org/officeDocument/2006/relationships/hyperlink" Target="https://podminky.urs.cz/item/CS_URS_2024_02/162751117" TargetMode="External" /><Relationship Id="rId16" Type="http://schemas.openxmlformats.org/officeDocument/2006/relationships/hyperlink" Target="https://podminky.urs.cz/item/CS_URS_2024_02/162751119" TargetMode="External" /><Relationship Id="rId17" Type="http://schemas.openxmlformats.org/officeDocument/2006/relationships/hyperlink" Target="https://podminky.urs.cz/item/CS_URS_2024_02/167151111" TargetMode="External" /><Relationship Id="rId18" Type="http://schemas.openxmlformats.org/officeDocument/2006/relationships/hyperlink" Target="https://podminky.urs.cz/item/CS_URS_2024_02/171151103" TargetMode="External" /><Relationship Id="rId19" Type="http://schemas.openxmlformats.org/officeDocument/2006/relationships/hyperlink" Target="https://podminky.urs.cz/item/CS_URS_2024_02/171201231" TargetMode="External" /><Relationship Id="rId20" Type="http://schemas.openxmlformats.org/officeDocument/2006/relationships/hyperlink" Target="https://podminky.urs.cz/item/CS_URS_2024_02/171251201" TargetMode="External" /><Relationship Id="rId21" Type="http://schemas.openxmlformats.org/officeDocument/2006/relationships/hyperlink" Target="https://podminky.urs.cz/item/CS_URS_2024_02/181152301" TargetMode="External" /><Relationship Id="rId22" Type="http://schemas.openxmlformats.org/officeDocument/2006/relationships/hyperlink" Target="https://podminky.urs.cz/item/CS_URS_2024_02/181152302" TargetMode="External" /><Relationship Id="rId23" Type="http://schemas.openxmlformats.org/officeDocument/2006/relationships/hyperlink" Target="https://podminky.urs.cz/item/CS_URS_2024_02/181451122" TargetMode="External" /><Relationship Id="rId24" Type="http://schemas.openxmlformats.org/officeDocument/2006/relationships/hyperlink" Target="https://podminky.urs.cz/item/CS_URS_2024_02/182151111" TargetMode="External" /><Relationship Id="rId25" Type="http://schemas.openxmlformats.org/officeDocument/2006/relationships/hyperlink" Target="https://podminky.urs.cz/item/CS_URS_2024_02/182351133" TargetMode="External" /><Relationship Id="rId26" Type="http://schemas.openxmlformats.org/officeDocument/2006/relationships/hyperlink" Target="https://podminky.urs.cz/item/CS_URS_2024_02/183101315" TargetMode="External" /><Relationship Id="rId27" Type="http://schemas.openxmlformats.org/officeDocument/2006/relationships/hyperlink" Target="https://podminky.urs.cz/item/CS_URS_2024_02/183403115" TargetMode="External" /><Relationship Id="rId28" Type="http://schemas.openxmlformats.org/officeDocument/2006/relationships/hyperlink" Target="https://podminky.urs.cz/item/CS_URS_2024_02/183403211" TargetMode="External" /><Relationship Id="rId29" Type="http://schemas.openxmlformats.org/officeDocument/2006/relationships/hyperlink" Target="https://podminky.urs.cz/item/CS_URS_2024_02/183403253" TargetMode="External" /><Relationship Id="rId30" Type="http://schemas.openxmlformats.org/officeDocument/2006/relationships/hyperlink" Target="https://podminky.urs.cz/item/CS_URS_2024_02/183403261" TargetMode="External" /><Relationship Id="rId31" Type="http://schemas.openxmlformats.org/officeDocument/2006/relationships/hyperlink" Target="https://podminky.urs.cz/item/CS_URS_2024_02/184102115" TargetMode="External" /><Relationship Id="rId32" Type="http://schemas.openxmlformats.org/officeDocument/2006/relationships/hyperlink" Target="https://podminky.urs.cz/item/CS_URS_2024_02/184215133" TargetMode="External" /><Relationship Id="rId33" Type="http://schemas.openxmlformats.org/officeDocument/2006/relationships/hyperlink" Target="https://podminky.urs.cz/item/CS_URS_2024_02/184501121" TargetMode="External" /><Relationship Id="rId34" Type="http://schemas.openxmlformats.org/officeDocument/2006/relationships/hyperlink" Target="https://podminky.urs.cz/item/CS_URS_2024_02/184806111" TargetMode="External" /><Relationship Id="rId35" Type="http://schemas.openxmlformats.org/officeDocument/2006/relationships/hyperlink" Target="https://podminky.urs.cz/item/CS_URS_2024_02/184851112" TargetMode="External" /><Relationship Id="rId36" Type="http://schemas.openxmlformats.org/officeDocument/2006/relationships/hyperlink" Target="https://podminky.urs.cz/item/CS_URS_2024_02/184853512" TargetMode="External" /><Relationship Id="rId37" Type="http://schemas.openxmlformats.org/officeDocument/2006/relationships/hyperlink" Target="https://podminky.urs.cz/item/CS_URS_2024_02/184911421" TargetMode="External" /><Relationship Id="rId38" Type="http://schemas.openxmlformats.org/officeDocument/2006/relationships/hyperlink" Target="https://podminky.urs.cz/item/CS_URS_2024_02/185804312" TargetMode="External" /><Relationship Id="rId39" Type="http://schemas.openxmlformats.org/officeDocument/2006/relationships/hyperlink" Target="https://podminky.urs.cz/item/CS_URS_2024_02/185851121" TargetMode="External" /><Relationship Id="rId40" Type="http://schemas.openxmlformats.org/officeDocument/2006/relationships/hyperlink" Target="https://podminky.urs.cz/item/CS_URS_2024_02/185851129" TargetMode="External" /><Relationship Id="rId41" Type="http://schemas.openxmlformats.org/officeDocument/2006/relationships/hyperlink" Target="https://podminky.urs.cz/item/CS_URS_2024_02/211971110" TargetMode="External" /><Relationship Id="rId42" Type="http://schemas.openxmlformats.org/officeDocument/2006/relationships/hyperlink" Target="https://podminky.urs.cz/item/CS_URS_2024_02/212752402" TargetMode="External" /><Relationship Id="rId43" Type="http://schemas.openxmlformats.org/officeDocument/2006/relationships/hyperlink" Target="https://podminky.urs.cz/item/CS_URS_2024_02/564831111" TargetMode="External" /><Relationship Id="rId44" Type="http://schemas.openxmlformats.org/officeDocument/2006/relationships/hyperlink" Target="https://podminky.urs.cz/item/CS_URS_2024_02/564871011" TargetMode="External" /><Relationship Id="rId45" Type="http://schemas.openxmlformats.org/officeDocument/2006/relationships/hyperlink" Target="https://podminky.urs.cz/item/CS_URS_2024_02/564871111" TargetMode="External" /><Relationship Id="rId46" Type="http://schemas.openxmlformats.org/officeDocument/2006/relationships/hyperlink" Target="https://podminky.urs.cz/item/CS_URS_2024_02/565145111" TargetMode="External" /><Relationship Id="rId47" Type="http://schemas.openxmlformats.org/officeDocument/2006/relationships/hyperlink" Target="https://podminky.urs.cz/item/CS_URS_2024_02/567532122" TargetMode="External" /><Relationship Id="rId48" Type="http://schemas.openxmlformats.org/officeDocument/2006/relationships/hyperlink" Target="https://podminky.urs.cz/item/CS_URS_2024_02/569931132" TargetMode="External" /><Relationship Id="rId49" Type="http://schemas.openxmlformats.org/officeDocument/2006/relationships/hyperlink" Target="https://podminky.urs.cz/item/CS_URS_2024_02/573191111" TargetMode="External" /><Relationship Id="rId50" Type="http://schemas.openxmlformats.org/officeDocument/2006/relationships/hyperlink" Target="https://podminky.urs.cz/item/CS_URS_2024_02/573231109" TargetMode="External" /><Relationship Id="rId51" Type="http://schemas.openxmlformats.org/officeDocument/2006/relationships/hyperlink" Target="https://podminky.urs.cz/item/CS_URS_2024_02/577134131" TargetMode="External" /><Relationship Id="rId52" Type="http://schemas.openxmlformats.org/officeDocument/2006/relationships/hyperlink" Target="https://podminky.urs.cz/item/CS_URS_2024_02/962041211" TargetMode="External" /><Relationship Id="rId53" Type="http://schemas.openxmlformats.org/officeDocument/2006/relationships/hyperlink" Target="https://podminky.urs.cz/item/CS_URS_2024_02/966008113" TargetMode="External" /><Relationship Id="rId54" Type="http://schemas.openxmlformats.org/officeDocument/2006/relationships/hyperlink" Target="https://podminky.urs.cz/item/CS_URS_2024_02/997221571" TargetMode="External" /><Relationship Id="rId55" Type="http://schemas.openxmlformats.org/officeDocument/2006/relationships/hyperlink" Target="https://podminky.urs.cz/item/CS_URS_2024_02/997221579" TargetMode="External" /><Relationship Id="rId56" Type="http://schemas.openxmlformats.org/officeDocument/2006/relationships/hyperlink" Target="https://podminky.urs.cz/item/CS_URS_2024_02/997221861" TargetMode="External" /><Relationship Id="rId57" Type="http://schemas.openxmlformats.org/officeDocument/2006/relationships/hyperlink" Target="https://podminky.urs.cz/item/CS_URS_2024_02/998225111" TargetMode="External" /><Relationship Id="rId5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2251252" TargetMode="External" /><Relationship Id="rId2" Type="http://schemas.openxmlformats.org/officeDocument/2006/relationships/hyperlink" Target="https://podminky.urs.cz/item/CS_URS_2024_02/162751117" TargetMode="External" /><Relationship Id="rId3" Type="http://schemas.openxmlformats.org/officeDocument/2006/relationships/hyperlink" Target="https://podminky.urs.cz/item/CS_URS_2024_02/162751119" TargetMode="External" /><Relationship Id="rId4" Type="http://schemas.openxmlformats.org/officeDocument/2006/relationships/hyperlink" Target="https://podminky.urs.cz/item/CS_URS_2024_02/171201231" TargetMode="External" /><Relationship Id="rId5" Type="http://schemas.openxmlformats.org/officeDocument/2006/relationships/hyperlink" Target="https://podminky.urs.cz/item/CS_URS_2024_02/171251201" TargetMode="External" /><Relationship Id="rId6" Type="http://schemas.openxmlformats.org/officeDocument/2006/relationships/hyperlink" Target="https://podminky.urs.cz/item/CS_URS_2024_02/175151101" TargetMode="External" /><Relationship Id="rId7" Type="http://schemas.openxmlformats.org/officeDocument/2006/relationships/hyperlink" Target="https://podminky.urs.cz/item/CS_URS_2024_02/359901111" TargetMode="External" /><Relationship Id="rId8" Type="http://schemas.openxmlformats.org/officeDocument/2006/relationships/hyperlink" Target="https://podminky.urs.cz/item/CS_URS_2024_02/380316132" TargetMode="External" /><Relationship Id="rId9" Type="http://schemas.openxmlformats.org/officeDocument/2006/relationships/hyperlink" Target="https://podminky.urs.cz/item/CS_URS_2024_02/380356231" TargetMode="External" /><Relationship Id="rId10" Type="http://schemas.openxmlformats.org/officeDocument/2006/relationships/hyperlink" Target="https://podminky.urs.cz/item/CS_URS_2024_02/380356232" TargetMode="External" /><Relationship Id="rId11" Type="http://schemas.openxmlformats.org/officeDocument/2006/relationships/hyperlink" Target="https://podminky.urs.cz/item/CS_URS_2024_02/451317112" TargetMode="External" /><Relationship Id="rId12" Type="http://schemas.openxmlformats.org/officeDocument/2006/relationships/hyperlink" Target="https://podminky.urs.cz/item/CS_URS_2024_02/451573111" TargetMode="External" /><Relationship Id="rId13" Type="http://schemas.openxmlformats.org/officeDocument/2006/relationships/hyperlink" Target="https://podminky.urs.cz/item/CS_URS_2024_02/452312141" TargetMode="External" /><Relationship Id="rId14" Type="http://schemas.openxmlformats.org/officeDocument/2006/relationships/hyperlink" Target="https://podminky.urs.cz/item/CS_URS_2024_02/465511511" TargetMode="External" /><Relationship Id="rId15" Type="http://schemas.openxmlformats.org/officeDocument/2006/relationships/hyperlink" Target="https://podminky.urs.cz/item/CS_URS_2024_02/919441221" TargetMode="External" /><Relationship Id="rId16" Type="http://schemas.openxmlformats.org/officeDocument/2006/relationships/hyperlink" Target="https://podminky.urs.cz/item/CS_URS_2024_02/919521140" TargetMode="External" /><Relationship Id="rId17" Type="http://schemas.openxmlformats.org/officeDocument/2006/relationships/hyperlink" Target="https://podminky.urs.cz/item/CS_URS_2024_02/998271301" TargetMode="External" /><Relationship Id="rId1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294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polní cesty HC1-R, Mařín u Jevíčka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Mařín u Jevíčka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28. 8. 2024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Jevíčko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BETA PROJEKT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Jan Březina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ROUND(AG55+AG59,2)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ROUND(AS55+AS59,2)</f>
        <v>0</v>
      </c>
      <c r="AT54" s="108">
        <f>ROUND(SUM(AV54:AW54),2)</f>
        <v>0</v>
      </c>
      <c r="AU54" s="109">
        <f>ROUND(AU55+AU59,5)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ROUND(AZ55+AZ59,2)</f>
        <v>0</v>
      </c>
      <c r="BA54" s="108">
        <f>ROUND(BA55+BA59,2)</f>
        <v>0</v>
      </c>
      <c r="BB54" s="108">
        <f>ROUND(BB55+BB59,2)</f>
        <v>0</v>
      </c>
      <c r="BC54" s="108">
        <f>ROUND(BC55+BC59,2)</f>
        <v>0</v>
      </c>
      <c r="BD54" s="110">
        <f>ROUND(BD55+BD59,2)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ROUND(SUM(AG56:AG58),2)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ROUND(SUM(AS56:AS58),2)</f>
        <v>0</v>
      </c>
      <c r="AT55" s="122">
        <f>ROUND(SUM(AV55:AW55),2)</f>
        <v>0</v>
      </c>
      <c r="AU55" s="123">
        <f>ROUND(SUM(AU56:AU58),5)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ROUND(SUM(AZ56:AZ58),2)</f>
        <v>0</v>
      </c>
      <c r="BA55" s="122">
        <f>ROUND(SUM(BA56:BA58),2)</f>
        <v>0</v>
      </c>
      <c r="BB55" s="122">
        <f>ROUND(SUM(BB56:BB58),2)</f>
        <v>0</v>
      </c>
      <c r="BC55" s="122">
        <f>ROUND(SUM(BC56:BC58),2)</f>
        <v>0</v>
      </c>
      <c r="BD55" s="124">
        <f>ROUND(SUM(BD56:BD58),2)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16.5" customHeight="1">
      <c r="A56" s="126" t="s">
        <v>82</v>
      </c>
      <c r="B56" s="65"/>
      <c r="C56" s="127"/>
      <c r="D56" s="127"/>
      <c r="E56" s="128" t="s">
        <v>83</v>
      </c>
      <c r="F56" s="128"/>
      <c r="G56" s="128"/>
      <c r="H56" s="128"/>
      <c r="I56" s="128"/>
      <c r="J56" s="127"/>
      <c r="K56" s="128" t="s">
        <v>84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'01 - Komunikace'!J32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85</v>
      </c>
      <c r="AR56" s="67"/>
      <c r="AS56" s="131">
        <v>0</v>
      </c>
      <c r="AT56" s="132">
        <f>ROUND(SUM(AV56:AW56),2)</f>
        <v>0</v>
      </c>
      <c r="AU56" s="133">
        <f>'01 - Komunikace'!P91</f>
        <v>0</v>
      </c>
      <c r="AV56" s="132">
        <f>'01 - Komunikace'!J35</f>
        <v>0</v>
      </c>
      <c r="AW56" s="132">
        <f>'01 - Komunikace'!J36</f>
        <v>0</v>
      </c>
      <c r="AX56" s="132">
        <f>'01 - Komunikace'!J37</f>
        <v>0</v>
      </c>
      <c r="AY56" s="132">
        <f>'01 - Komunikace'!J38</f>
        <v>0</v>
      </c>
      <c r="AZ56" s="132">
        <f>'01 - Komunikace'!F35</f>
        <v>0</v>
      </c>
      <c r="BA56" s="132">
        <f>'01 - Komunikace'!F36</f>
        <v>0</v>
      </c>
      <c r="BB56" s="132">
        <f>'01 - Komunikace'!F37</f>
        <v>0</v>
      </c>
      <c r="BC56" s="132">
        <f>'01 - Komunikace'!F38</f>
        <v>0</v>
      </c>
      <c r="BD56" s="134">
        <f>'01 - Komunikace'!F39</f>
        <v>0</v>
      </c>
      <c r="BE56" s="4"/>
      <c r="BT56" s="135" t="s">
        <v>81</v>
      </c>
      <c r="BV56" s="135" t="s">
        <v>74</v>
      </c>
      <c r="BW56" s="135" t="s">
        <v>86</v>
      </c>
      <c r="BX56" s="135" t="s">
        <v>80</v>
      </c>
      <c r="CL56" s="135" t="s">
        <v>19</v>
      </c>
    </row>
    <row r="57" s="4" customFormat="1" ht="16.5" customHeight="1">
      <c r="A57" s="126" t="s">
        <v>82</v>
      </c>
      <c r="B57" s="65"/>
      <c r="C57" s="127"/>
      <c r="D57" s="127"/>
      <c r="E57" s="128" t="s">
        <v>87</v>
      </c>
      <c r="F57" s="128"/>
      <c r="G57" s="128"/>
      <c r="H57" s="128"/>
      <c r="I57" s="128"/>
      <c r="J57" s="127"/>
      <c r="K57" s="128" t="s">
        <v>88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'02 - Komunikace v zastavě...'!J32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85</v>
      </c>
      <c r="AR57" s="67"/>
      <c r="AS57" s="131">
        <v>0</v>
      </c>
      <c r="AT57" s="132">
        <f>ROUND(SUM(AV57:AW57),2)</f>
        <v>0</v>
      </c>
      <c r="AU57" s="133">
        <f>'02 - Komunikace v zastavě...'!P92</f>
        <v>0</v>
      </c>
      <c r="AV57" s="132">
        <f>'02 - Komunikace v zastavě...'!J35</f>
        <v>0</v>
      </c>
      <c r="AW57" s="132">
        <f>'02 - Komunikace v zastavě...'!J36</f>
        <v>0</v>
      </c>
      <c r="AX57" s="132">
        <f>'02 - Komunikace v zastavě...'!J37</f>
        <v>0</v>
      </c>
      <c r="AY57" s="132">
        <f>'02 - Komunikace v zastavě...'!J38</f>
        <v>0</v>
      </c>
      <c r="AZ57" s="132">
        <f>'02 - Komunikace v zastavě...'!F35</f>
        <v>0</v>
      </c>
      <c r="BA57" s="132">
        <f>'02 - Komunikace v zastavě...'!F36</f>
        <v>0</v>
      </c>
      <c r="BB57" s="132">
        <f>'02 - Komunikace v zastavě...'!F37</f>
        <v>0</v>
      </c>
      <c r="BC57" s="132">
        <f>'02 - Komunikace v zastavě...'!F38</f>
        <v>0</v>
      </c>
      <c r="BD57" s="134">
        <f>'02 - Komunikace v zastavě...'!F39</f>
        <v>0</v>
      </c>
      <c r="BE57" s="4"/>
      <c r="BT57" s="135" t="s">
        <v>81</v>
      </c>
      <c r="BV57" s="135" t="s">
        <v>74</v>
      </c>
      <c r="BW57" s="135" t="s">
        <v>89</v>
      </c>
      <c r="BX57" s="135" t="s">
        <v>80</v>
      </c>
      <c r="CL57" s="135" t="s">
        <v>19</v>
      </c>
    </row>
    <row r="58" s="4" customFormat="1" ht="16.5" customHeight="1">
      <c r="A58" s="126" t="s">
        <v>82</v>
      </c>
      <c r="B58" s="65"/>
      <c r="C58" s="127"/>
      <c r="D58" s="127"/>
      <c r="E58" s="128" t="s">
        <v>90</v>
      </c>
      <c r="F58" s="128"/>
      <c r="G58" s="128"/>
      <c r="H58" s="128"/>
      <c r="I58" s="128"/>
      <c r="J58" s="127"/>
      <c r="K58" s="128" t="s">
        <v>91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'03 - Propustek'!J32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85</v>
      </c>
      <c r="AR58" s="67"/>
      <c r="AS58" s="131">
        <v>0</v>
      </c>
      <c r="AT58" s="132">
        <f>ROUND(SUM(AV58:AW58),2)</f>
        <v>0</v>
      </c>
      <c r="AU58" s="133">
        <f>'03 - Propustek'!P91</f>
        <v>0</v>
      </c>
      <c r="AV58" s="132">
        <f>'03 - Propustek'!J35</f>
        <v>0</v>
      </c>
      <c r="AW58" s="132">
        <f>'03 - Propustek'!J36</f>
        <v>0</v>
      </c>
      <c r="AX58" s="132">
        <f>'03 - Propustek'!J37</f>
        <v>0</v>
      </c>
      <c r="AY58" s="132">
        <f>'03 - Propustek'!J38</f>
        <v>0</v>
      </c>
      <c r="AZ58" s="132">
        <f>'03 - Propustek'!F35</f>
        <v>0</v>
      </c>
      <c r="BA58" s="132">
        <f>'03 - Propustek'!F36</f>
        <v>0</v>
      </c>
      <c r="BB58" s="132">
        <f>'03 - Propustek'!F37</f>
        <v>0</v>
      </c>
      <c r="BC58" s="132">
        <f>'03 - Propustek'!F38</f>
        <v>0</v>
      </c>
      <c r="BD58" s="134">
        <f>'03 - Propustek'!F39</f>
        <v>0</v>
      </c>
      <c r="BE58" s="4"/>
      <c r="BT58" s="135" t="s">
        <v>81</v>
      </c>
      <c r="BV58" s="135" t="s">
        <v>74</v>
      </c>
      <c r="BW58" s="135" t="s">
        <v>92</v>
      </c>
      <c r="BX58" s="135" t="s">
        <v>80</v>
      </c>
      <c r="CL58" s="135" t="s">
        <v>19</v>
      </c>
    </row>
    <row r="59" s="7" customFormat="1" ht="16.5" customHeight="1">
      <c r="A59" s="126" t="s">
        <v>82</v>
      </c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8">
        <f>'VON - Vedlejší a ostatní ...'!J30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93</v>
      </c>
      <c r="AR59" s="120"/>
      <c r="AS59" s="136">
        <v>0</v>
      </c>
      <c r="AT59" s="137">
        <f>ROUND(SUM(AV59:AW59),2)</f>
        <v>0</v>
      </c>
      <c r="AU59" s="138">
        <f>'VON - Vedlejší a ostatní ...'!P81</f>
        <v>0</v>
      </c>
      <c r="AV59" s="137">
        <f>'VON - Vedlejší a ostatní ...'!J33</f>
        <v>0</v>
      </c>
      <c r="AW59" s="137">
        <f>'VON - Vedlejší a ostatní ...'!J34</f>
        <v>0</v>
      </c>
      <c r="AX59" s="137">
        <f>'VON - Vedlejší a ostatní ...'!J35</f>
        <v>0</v>
      </c>
      <c r="AY59" s="137">
        <f>'VON - Vedlejší a ostatní ...'!J36</f>
        <v>0</v>
      </c>
      <c r="AZ59" s="137">
        <f>'VON - Vedlejší a ostatní ...'!F33</f>
        <v>0</v>
      </c>
      <c r="BA59" s="137">
        <f>'VON - Vedlejší a ostatní ...'!F34</f>
        <v>0</v>
      </c>
      <c r="BB59" s="137">
        <f>'VON - Vedlejší a ostatní ...'!F35</f>
        <v>0</v>
      </c>
      <c r="BC59" s="137">
        <f>'VON - Vedlejší a ostatní ...'!F36</f>
        <v>0</v>
      </c>
      <c r="BD59" s="139">
        <f>'VON - Vedlejší a ostatní ...'!F37</f>
        <v>0</v>
      </c>
      <c r="BE59" s="7"/>
      <c r="BT59" s="125" t="s">
        <v>79</v>
      </c>
      <c r="BV59" s="125" t="s">
        <v>74</v>
      </c>
      <c r="BW59" s="125" t="s">
        <v>95</v>
      </c>
      <c r="BX59" s="125" t="s">
        <v>5</v>
      </c>
      <c r="CL59" s="125" t="s">
        <v>19</v>
      </c>
      <c r="CM59" s="125" t="s">
        <v>81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sjAVRyMJW+MYdkmYPd/xx/kH7ZhR9g+WpfaXgYL3AfgrizXnWEfovSV/PP1IvFMCfhHCom1w2TL+YOaiQqB1TQ==" hashValue="Hhiz78jjBLrD4zzhFxD52r+3BCz126DszNWU6c9mLL1wHVFGgVJRogvTjPpwWj0RLFMpIIvd2IY95YeqmSqjqg==" algorithmName="SHA-512" password="C7D0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Komunikace'!C2" display="/"/>
    <hyperlink ref="A57" location="'02 - Komunikace v zastavě...'!C2" display="/"/>
    <hyperlink ref="A58" location="'03 - Propustek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polní cesty HC1-R, Mařín u Jevíčka</v>
      </c>
      <c r="F7" s="144"/>
      <c r="G7" s="144"/>
      <c r="H7" s="144"/>
      <c r="L7" s="22"/>
    </row>
    <row r="8" s="1" customFormat="1" ht="12" customHeight="1">
      <c r="B8" s="22"/>
      <c r="D8" s="144" t="s">
        <v>97</v>
      </c>
      <c r="L8" s="22"/>
    </row>
    <row r="9" s="2" customFormat="1" ht="16.5" customHeight="1">
      <c r="A9" s="40"/>
      <c r="B9" s="46"/>
      <c r="C9" s="40"/>
      <c r="D9" s="40"/>
      <c r="E9" s="145" t="s">
        <v>98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28. 8. 2024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ROUND((SUM(BE91:BE576)),  2)</f>
        <v>0</v>
      </c>
      <c r="G35" s="40"/>
      <c r="H35" s="40"/>
      <c r="I35" s="159">
        <v>0.20999999999999999</v>
      </c>
      <c r="J35" s="158">
        <f>ROUND(((SUM(BE91:BE576))*I35),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ROUND((SUM(BF91:BF576)),  2)</f>
        <v>0</v>
      </c>
      <c r="G36" s="40"/>
      <c r="H36" s="40"/>
      <c r="I36" s="159">
        <v>0.12</v>
      </c>
      <c r="J36" s="158">
        <f>ROUND(((SUM(BF91:BF576))*I36),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ROUND((SUM(BG91:BG576)),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ROUND((SUM(BH91:BH576)),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ROUND((SUM(BI91:BI576)),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Rekonstrukce polní cesty HC1-R, Mařín u Jevíčka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01 - Komunikace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Mařín u Jevíčka</v>
      </c>
      <c r="G56" s="42"/>
      <c r="H56" s="42"/>
      <c r="I56" s="34" t="s">
        <v>23</v>
      </c>
      <c r="J56" s="74" t="str">
        <f>IF(J14="","",J14)</f>
        <v>28. 8. 2024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Město Jevíčko</v>
      </c>
      <c r="G58" s="42"/>
      <c r="H58" s="42"/>
      <c r="I58" s="34" t="s">
        <v>31</v>
      </c>
      <c r="J58" s="38" t="str">
        <f>E23</f>
        <v>BETA PROJEKT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Jan Březina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102</v>
      </c>
      <c r="D61" s="173"/>
      <c r="E61" s="173"/>
      <c r="F61" s="173"/>
      <c r="G61" s="173"/>
      <c r="H61" s="173"/>
      <c r="I61" s="173"/>
      <c r="J61" s="174" t="s">
        <v>103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9" customFormat="1" ht="24.96" customHeight="1">
      <c r="A64" s="9"/>
      <c r="B64" s="176"/>
      <c r="C64" s="177"/>
      <c r="D64" s="178" t="s">
        <v>105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106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107</v>
      </c>
      <c r="E66" s="184"/>
      <c r="F66" s="184"/>
      <c r="G66" s="184"/>
      <c r="H66" s="184"/>
      <c r="I66" s="184"/>
      <c r="J66" s="185">
        <f>J439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108</v>
      </c>
      <c r="E67" s="184"/>
      <c r="F67" s="184"/>
      <c r="G67" s="184"/>
      <c r="H67" s="184"/>
      <c r="I67" s="184"/>
      <c r="J67" s="185">
        <f>J547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109</v>
      </c>
      <c r="E68" s="184"/>
      <c r="F68" s="184"/>
      <c r="G68" s="184"/>
      <c r="H68" s="184"/>
      <c r="I68" s="184"/>
      <c r="J68" s="185">
        <f>J560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110</v>
      </c>
      <c r="E69" s="184"/>
      <c r="F69" s="184"/>
      <c r="G69" s="184"/>
      <c r="H69" s="184"/>
      <c r="I69" s="184"/>
      <c r="J69" s="185">
        <f>J573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111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Rekonstrukce polní cesty HC1-R, Mařín u Jevíčka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97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98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99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01 - Komunikace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Mařín u Jevíčka</v>
      </c>
      <c r="G85" s="42"/>
      <c r="H85" s="42"/>
      <c r="I85" s="34" t="s">
        <v>23</v>
      </c>
      <c r="J85" s="74" t="str">
        <f>IF(J14="","",J14)</f>
        <v>28. 8. 2024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25</v>
      </c>
      <c r="D87" s="42"/>
      <c r="E87" s="42"/>
      <c r="F87" s="29" t="str">
        <f>E17</f>
        <v>Město Jevíčko</v>
      </c>
      <c r="G87" s="42"/>
      <c r="H87" s="42"/>
      <c r="I87" s="34" t="s">
        <v>31</v>
      </c>
      <c r="J87" s="38" t="str">
        <f>E23</f>
        <v>BETA PROJEKT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34</v>
      </c>
      <c r="J88" s="38" t="str">
        <f>E26</f>
        <v>Ing. Jan Březina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112</v>
      </c>
      <c r="D90" s="190" t="s">
        <v>57</v>
      </c>
      <c r="E90" s="190" t="s">
        <v>53</v>
      </c>
      <c r="F90" s="190" t="s">
        <v>54</v>
      </c>
      <c r="G90" s="190" t="s">
        <v>113</v>
      </c>
      <c r="H90" s="190" t="s">
        <v>114</v>
      </c>
      <c r="I90" s="190" t="s">
        <v>115</v>
      </c>
      <c r="J90" s="190" t="s">
        <v>103</v>
      </c>
      <c r="K90" s="191" t="s">
        <v>116</v>
      </c>
      <c r="L90" s="192"/>
      <c r="M90" s="94" t="s">
        <v>19</v>
      </c>
      <c r="N90" s="95" t="s">
        <v>42</v>
      </c>
      <c r="O90" s="95" t="s">
        <v>117</v>
      </c>
      <c r="P90" s="95" t="s">
        <v>118</v>
      </c>
      <c r="Q90" s="95" t="s">
        <v>119</v>
      </c>
      <c r="R90" s="95" t="s">
        <v>120</v>
      </c>
      <c r="S90" s="95" t="s">
        <v>121</v>
      </c>
      <c r="T90" s="96" t="s">
        <v>122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123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</f>
        <v>0</v>
      </c>
      <c r="Q91" s="98"/>
      <c r="R91" s="195">
        <f>R92</f>
        <v>2851.7756195000002</v>
      </c>
      <c r="S91" s="98"/>
      <c r="T91" s="196">
        <f>T92</f>
        <v>15.66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104</v>
      </c>
      <c r="BK91" s="197">
        <f>BK92</f>
        <v>0</v>
      </c>
    </row>
    <row r="92" s="12" customFormat="1" ht="25.92" customHeight="1">
      <c r="A92" s="12"/>
      <c r="B92" s="198"/>
      <c r="C92" s="199"/>
      <c r="D92" s="200" t="s">
        <v>71</v>
      </c>
      <c r="E92" s="201" t="s">
        <v>124</v>
      </c>
      <c r="F92" s="201" t="s">
        <v>125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P93+P439+P547+P560+P573</f>
        <v>0</v>
      </c>
      <c r="Q92" s="206"/>
      <c r="R92" s="207">
        <f>R93+R439+R547+R560+R573</f>
        <v>2851.7756195000002</v>
      </c>
      <c r="S92" s="206"/>
      <c r="T92" s="208">
        <f>T93+T439+T547+T560+T573</f>
        <v>15.66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79</v>
      </c>
      <c r="AT92" s="210" t="s">
        <v>71</v>
      </c>
      <c r="AU92" s="210" t="s">
        <v>72</v>
      </c>
      <c r="AY92" s="209" t="s">
        <v>126</v>
      </c>
      <c r="BK92" s="211">
        <f>BK93+BK439+BK547+BK560+BK573</f>
        <v>0</v>
      </c>
    </row>
    <row r="93" s="12" customFormat="1" ht="22.8" customHeight="1">
      <c r="A93" s="12"/>
      <c r="B93" s="198"/>
      <c r="C93" s="199"/>
      <c r="D93" s="200" t="s">
        <v>71</v>
      </c>
      <c r="E93" s="212" t="s">
        <v>79</v>
      </c>
      <c r="F93" s="212" t="s">
        <v>127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SUM(P94:P438)</f>
        <v>0</v>
      </c>
      <c r="Q93" s="206"/>
      <c r="R93" s="207">
        <f>SUM(R94:R438)</f>
        <v>678.4971230000001</v>
      </c>
      <c r="S93" s="206"/>
      <c r="T93" s="208">
        <f>SUM(T94:T438)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71</v>
      </c>
      <c r="AU93" s="210" t="s">
        <v>79</v>
      </c>
      <c r="AY93" s="209" t="s">
        <v>126</v>
      </c>
      <c r="BK93" s="211">
        <f>SUM(BK94:BK438)</f>
        <v>0</v>
      </c>
    </row>
    <row r="94" s="2" customFormat="1" ht="21.75" customHeight="1">
      <c r="A94" s="40"/>
      <c r="B94" s="41"/>
      <c r="C94" s="214" t="s">
        <v>79</v>
      </c>
      <c r="D94" s="214" t="s">
        <v>128</v>
      </c>
      <c r="E94" s="215" t="s">
        <v>129</v>
      </c>
      <c r="F94" s="216" t="s">
        <v>130</v>
      </c>
      <c r="G94" s="217" t="s">
        <v>131</v>
      </c>
      <c r="H94" s="218">
        <v>385.5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43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132</v>
      </c>
      <c r="AT94" s="225" t="s">
        <v>128</v>
      </c>
      <c r="AU94" s="225" t="s">
        <v>81</v>
      </c>
      <c r="AY94" s="19" t="s">
        <v>126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132</v>
      </c>
      <c r="BM94" s="225" t="s">
        <v>133</v>
      </c>
    </row>
    <row r="95" s="2" customFormat="1">
      <c r="A95" s="40"/>
      <c r="B95" s="41"/>
      <c r="C95" s="42"/>
      <c r="D95" s="227" t="s">
        <v>134</v>
      </c>
      <c r="E95" s="42"/>
      <c r="F95" s="228" t="s">
        <v>130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134</v>
      </c>
      <c r="AU95" s="19" t="s">
        <v>81</v>
      </c>
    </row>
    <row r="96" s="2" customFormat="1">
      <c r="A96" s="40"/>
      <c r="B96" s="41"/>
      <c r="C96" s="42"/>
      <c r="D96" s="227" t="s">
        <v>135</v>
      </c>
      <c r="E96" s="42"/>
      <c r="F96" s="232" t="s">
        <v>136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135</v>
      </c>
      <c r="AU96" s="19" t="s">
        <v>81</v>
      </c>
    </row>
    <row r="97" s="13" customFormat="1">
      <c r="A97" s="13"/>
      <c r="B97" s="233"/>
      <c r="C97" s="234"/>
      <c r="D97" s="227" t="s">
        <v>137</v>
      </c>
      <c r="E97" s="235" t="s">
        <v>19</v>
      </c>
      <c r="F97" s="236" t="s">
        <v>138</v>
      </c>
      <c r="G97" s="234"/>
      <c r="H97" s="235" t="s">
        <v>19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137</v>
      </c>
      <c r="AU97" s="242" t="s">
        <v>81</v>
      </c>
      <c r="AV97" s="13" t="s">
        <v>79</v>
      </c>
      <c r="AW97" s="13" t="s">
        <v>33</v>
      </c>
      <c r="AX97" s="13" t="s">
        <v>72</v>
      </c>
      <c r="AY97" s="242" t="s">
        <v>126</v>
      </c>
    </row>
    <row r="98" s="14" customFormat="1">
      <c r="A98" s="14"/>
      <c r="B98" s="243"/>
      <c r="C98" s="244"/>
      <c r="D98" s="227" t="s">
        <v>137</v>
      </c>
      <c r="E98" s="245" t="s">
        <v>19</v>
      </c>
      <c r="F98" s="246" t="s">
        <v>139</v>
      </c>
      <c r="G98" s="244"/>
      <c r="H98" s="247">
        <v>385.5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137</v>
      </c>
      <c r="AU98" s="253" t="s">
        <v>81</v>
      </c>
      <c r="AV98" s="14" t="s">
        <v>81</v>
      </c>
      <c r="AW98" s="14" t="s">
        <v>33</v>
      </c>
      <c r="AX98" s="14" t="s">
        <v>79</v>
      </c>
      <c r="AY98" s="253" t="s">
        <v>126</v>
      </c>
    </row>
    <row r="99" s="2" customFormat="1" ht="24.15" customHeight="1">
      <c r="A99" s="40"/>
      <c r="B99" s="41"/>
      <c r="C99" s="214" t="s">
        <v>81</v>
      </c>
      <c r="D99" s="214" t="s">
        <v>128</v>
      </c>
      <c r="E99" s="215" t="s">
        <v>140</v>
      </c>
      <c r="F99" s="216" t="s">
        <v>141</v>
      </c>
      <c r="G99" s="217" t="s">
        <v>131</v>
      </c>
      <c r="H99" s="218">
        <v>385.5</v>
      </c>
      <c r="I99" s="219"/>
      <c r="J99" s="220">
        <f>ROUND(I99*H99,2)</f>
        <v>0</v>
      </c>
      <c r="K99" s="216" t="s">
        <v>142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132</v>
      </c>
      <c r="AT99" s="225" t="s">
        <v>128</v>
      </c>
      <c r="AU99" s="225" t="s">
        <v>81</v>
      </c>
      <c r="AY99" s="19" t="s">
        <v>126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132</v>
      </c>
      <c r="BM99" s="225" t="s">
        <v>143</v>
      </c>
    </row>
    <row r="100" s="2" customFormat="1">
      <c r="A100" s="40"/>
      <c r="B100" s="41"/>
      <c r="C100" s="42"/>
      <c r="D100" s="227" t="s">
        <v>134</v>
      </c>
      <c r="E100" s="42"/>
      <c r="F100" s="228" t="s">
        <v>144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134</v>
      </c>
      <c r="AU100" s="19" t="s">
        <v>81</v>
      </c>
    </row>
    <row r="101" s="2" customFormat="1">
      <c r="A101" s="40"/>
      <c r="B101" s="41"/>
      <c r="C101" s="42"/>
      <c r="D101" s="254" t="s">
        <v>145</v>
      </c>
      <c r="E101" s="42"/>
      <c r="F101" s="255" t="s">
        <v>146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145</v>
      </c>
      <c r="AU101" s="19" t="s">
        <v>81</v>
      </c>
    </row>
    <row r="102" s="13" customFormat="1">
      <c r="A102" s="13"/>
      <c r="B102" s="233"/>
      <c r="C102" s="234"/>
      <c r="D102" s="227" t="s">
        <v>137</v>
      </c>
      <c r="E102" s="235" t="s">
        <v>19</v>
      </c>
      <c r="F102" s="236" t="s">
        <v>147</v>
      </c>
      <c r="G102" s="234"/>
      <c r="H102" s="235" t="s">
        <v>19</v>
      </c>
      <c r="I102" s="237"/>
      <c r="J102" s="234"/>
      <c r="K102" s="234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137</v>
      </c>
      <c r="AU102" s="242" t="s">
        <v>81</v>
      </c>
      <c r="AV102" s="13" t="s">
        <v>79</v>
      </c>
      <c r="AW102" s="13" t="s">
        <v>33</v>
      </c>
      <c r="AX102" s="13" t="s">
        <v>72</v>
      </c>
      <c r="AY102" s="242" t="s">
        <v>126</v>
      </c>
    </row>
    <row r="103" s="14" customFormat="1">
      <c r="A103" s="14"/>
      <c r="B103" s="243"/>
      <c r="C103" s="244"/>
      <c r="D103" s="227" t="s">
        <v>137</v>
      </c>
      <c r="E103" s="245" t="s">
        <v>19</v>
      </c>
      <c r="F103" s="246" t="s">
        <v>139</v>
      </c>
      <c r="G103" s="244"/>
      <c r="H103" s="247">
        <v>385.5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137</v>
      </c>
      <c r="AU103" s="253" t="s">
        <v>81</v>
      </c>
      <c r="AV103" s="14" t="s">
        <v>81</v>
      </c>
      <c r="AW103" s="14" t="s">
        <v>33</v>
      </c>
      <c r="AX103" s="14" t="s">
        <v>79</v>
      </c>
      <c r="AY103" s="253" t="s">
        <v>126</v>
      </c>
    </row>
    <row r="104" s="2" customFormat="1" ht="16.5" customHeight="1">
      <c r="A104" s="40"/>
      <c r="B104" s="41"/>
      <c r="C104" s="214" t="s">
        <v>148</v>
      </c>
      <c r="D104" s="214" t="s">
        <v>128</v>
      </c>
      <c r="E104" s="215" t="s">
        <v>149</v>
      </c>
      <c r="F104" s="216" t="s">
        <v>150</v>
      </c>
      <c r="G104" s="217" t="s">
        <v>151</v>
      </c>
      <c r="H104" s="218">
        <v>1</v>
      </c>
      <c r="I104" s="219"/>
      <c r="J104" s="220">
        <f>ROUND(I104*H104,2)</f>
        <v>0</v>
      </c>
      <c r="K104" s="216" t="s">
        <v>142</v>
      </c>
      <c r="L104" s="46"/>
      <c r="M104" s="221" t="s">
        <v>19</v>
      </c>
      <c r="N104" s="222" t="s">
        <v>43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132</v>
      </c>
      <c r="AT104" s="225" t="s">
        <v>128</v>
      </c>
      <c r="AU104" s="225" t="s">
        <v>81</v>
      </c>
      <c r="AY104" s="19" t="s">
        <v>126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132</v>
      </c>
      <c r="BM104" s="225" t="s">
        <v>152</v>
      </c>
    </row>
    <row r="105" s="2" customFormat="1">
      <c r="A105" s="40"/>
      <c r="B105" s="41"/>
      <c r="C105" s="42"/>
      <c r="D105" s="227" t="s">
        <v>134</v>
      </c>
      <c r="E105" s="42"/>
      <c r="F105" s="228" t="s">
        <v>153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134</v>
      </c>
      <c r="AU105" s="19" t="s">
        <v>81</v>
      </c>
    </row>
    <row r="106" s="2" customFormat="1">
      <c r="A106" s="40"/>
      <c r="B106" s="41"/>
      <c r="C106" s="42"/>
      <c r="D106" s="254" t="s">
        <v>145</v>
      </c>
      <c r="E106" s="42"/>
      <c r="F106" s="255" t="s">
        <v>154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145</v>
      </c>
      <c r="AU106" s="19" t="s">
        <v>81</v>
      </c>
    </row>
    <row r="107" s="2" customFormat="1">
      <c r="A107" s="40"/>
      <c r="B107" s="41"/>
      <c r="C107" s="42"/>
      <c r="D107" s="227" t="s">
        <v>135</v>
      </c>
      <c r="E107" s="42"/>
      <c r="F107" s="232" t="s">
        <v>155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135</v>
      </c>
      <c r="AU107" s="19" t="s">
        <v>81</v>
      </c>
    </row>
    <row r="108" s="13" customFormat="1">
      <c r="A108" s="13"/>
      <c r="B108" s="233"/>
      <c r="C108" s="234"/>
      <c r="D108" s="227" t="s">
        <v>137</v>
      </c>
      <c r="E108" s="235" t="s">
        <v>19</v>
      </c>
      <c r="F108" s="236" t="s">
        <v>156</v>
      </c>
      <c r="G108" s="234"/>
      <c r="H108" s="235" t="s">
        <v>19</v>
      </c>
      <c r="I108" s="237"/>
      <c r="J108" s="234"/>
      <c r="K108" s="234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137</v>
      </c>
      <c r="AU108" s="242" t="s">
        <v>81</v>
      </c>
      <c r="AV108" s="13" t="s">
        <v>79</v>
      </c>
      <c r="AW108" s="13" t="s">
        <v>33</v>
      </c>
      <c r="AX108" s="13" t="s">
        <v>72</v>
      </c>
      <c r="AY108" s="242" t="s">
        <v>126</v>
      </c>
    </row>
    <row r="109" s="14" customFormat="1">
      <c r="A109" s="14"/>
      <c r="B109" s="243"/>
      <c r="C109" s="244"/>
      <c r="D109" s="227" t="s">
        <v>137</v>
      </c>
      <c r="E109" s="245" t="s">
        <v>19</v>
      </c>
      <c r="F109" s="246" t="s">
        <v>79</v>
      </c>
      <c r="G109" s="244"/>
      <c r="H109" s="247">
        <v>1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137</v>
      </c>
      <c r="AU109" s="253" t="s">
        <v>81</v>
      </c>
      <c r="AV109" s="14" t="s">
        <v>81</v>
      </c>
      <c r="AW109" s="14" t="s">
        <v>33</v>
      </c>
      <c r="AX109" s="14" t="s">
        <v>79</v>
      </c>
      <c r="AY109" s="253" t="s">
        <v>126</v>
      </c>
    </row>
    <row r="110" s="2" customFormat="1" ht="16.5" customHeight="1">
      <c r="A110" s="40"/>
      <c r="B110" s="41"/>
      <c r="C110" s="214" t="s">
        <v>132</v>
      </c>
      <c r="D110" s="214" t="s">
        <v>128</v>
      </c>
      <c r="E110" s="215" t="s">
        <v>157</v>
      </c>
      <c r="F110" s="216" t="s">
        <v>158</v>
      </c>
      <c r="G110" s="217" t="s">
        <v>151</v>
      </c>
      <c r="H110" s="218">
        <v>11</v>
      </c>
      <c r="I110" s="219"/>
      <c r="J110" s="220">
        <f>ROUND(I110*H110,2)</f>
        <v>0</v>
      </c>
      <c r="K110" s="216" t="s">
        <v>142</v>
      </c>
      <c r="L110" s="46"/>
      <c r="M110" s="221" t="s">
        <v>19</v>
      </c>
      <c r="N110" s="222" t="s">
        <v>43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132</v>
      </c>
      <c r="AT110" s="225" t="s">
        <v>128</v>
      </c>
      <c r="AU110" s="225" t="s">
        <v>81</v>
      </c>
      <c r="AY110" s="19" t="s">
        <v>126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132</v>
      </c>
      <c r="BM110" s="225" t="s">
        <v>159</v>
      </c>
    </row>
    <row r="111" s="2" customFormat="1">
      <c r="A111" s="40"/>
      <c r="B111" s="41"/>
      <c r="C111" s="42"/>
      <c r="D111" s="227" t="s">
        <v>134</v>
      </c>
      <c r="E111" s="42"/>
      <c r="F111" s="228" t="s">
        <v>160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134</v>
      </c>
      <c r="AU111" s="19" t="s">
        <v>81</v>
      </c>
    </row>
    <row r="112" s="2" customFormat="1">
      <c r="A112" s="40"/>
      <c r="B112" s="41"/>
      <c r="C112" s="42"/>
      <c r="D112" s="254" t="s">
        <v>145</v>
      </c>
      <c r="E112" s="42"/>
      <c r="F112" s="255" t="s">
        <v>161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145</v>
      </c>
      <c r="AU112" s="19" t="s">
        <v>81</v>
      </c>
    </row>
    <row r="113" s="2" customFormat="1">
      <c r="A113" s="40"/>
      <c r="B113" s="41"/>
      <c r="C113" s="42"/>
      <c r="D113" s="227" t="s">
        <v>135</v>
      </c>
      <c r="E113" s="42"/>
      <c r="F113" s="232" t="s">
        <v>155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135</v>
      </c>
      <c r="AU113" s="19" t="s">
        <v>81</v>
      </c>
    </row>
    <row r="114" s="13" customFormat="1">
      <c r="A114" s="13"/>
      <c r="B114" s="233"/>
      <c r="C114" s="234"/>
      <c r="D114" s="227" t="s">
        <v>137</v>
      </c>
      <c r="E114" s="235" t="s">
        <v>19</v>
      </c>
      <c r="F114" s="236" t="s">
        <v>156</v>
      </c>
      <c r="G114" s="234"/>
      <c r="H114" s="235" t="s">
        <v>19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137</v>
      </c>
      <c r="AU114" s="242" t="s">
        <v>81</v>
      </c>
      <c r="AV114" s="13" t="s">
        <v>79</v>
      </c>
      <c r="AW114" s="13" t="s">
        <v>33</v>
      </c>
      <c r="AX114" s="13" t="s">
        <v>72</v>
      </c>
      <c r="AY114" s="242" t="s">
        <v>126</v>
      </c>
    </row>
    <row r="115" s="14" customFormat="1">
      <c r="A115" s="14"/>
      <c r="B115" s="243"/>
      <c r="C115" s="244"/>
      <c r="D115" s="227" t="s">
        <v>137</v>
      </c>
      <c r="E115" s="245" t="s">
        <v>19</v>
      </c>
      <c r="F115" s="246" t="s">
        <v>162</v>
      </c>
      <c r="G115" s="244"/>
      <c r="H115" s="247">
        <v>11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137</v>
      </c>
      <c r="AU115" s="253" t="s">
        <v>81</v>
      </c>
      <c r="AV115" s="14" t="s">
        <v>81</v>
      </c>
      <c r="AW115" s="14" t="s">
        <v>33</v>
      </c>
      <c r="AX115" s="14" t="s">
        <v>79</v>
      </c>
      <c r="AY115" s="253" t="s">
        <v>126</v>
      </c>
    </row>
    <row r="116" s="2" customFormat="1" ht="16.5" customHeight="1">
      <c r="A116" s="40"/>
      <c r="B116" s="41"/>
      <c r="C116" s="214" t="s">
        <v>163</v>
      </c>
      <c r="D116" s="214" t="s">
        <v>128</v>
      </c>
      <c r="E116" s="215" t="s">
        <v>164</v>
      </c>
      <c r="F116" s="216" t="s">
        <v>165</v>
      </c>
      <c r="G116" s="217" t="s">
        <v>151</v>
      </c>
      <c r="H116" s="218">
        <v>12</v>
      </c>
      <c r="I116" s="219"/>
      <c r="J116" s="220">
        <f>ROUND(I116*H116,2)</f>
        <v>0</v>
      </c>
      <c r="K116" s="216" t="s">
        <v>142</v>
      </c>
      <c r="L116" s="46"/>
      <c r="M116" s="221" t="s">
        <v>19</v>
      </c>
      <c r="N116" s="222" t="s">
        <v>43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132</v>
      </c>
      <c r="AT116" s="225" t="s">
        <v>128</v>
      </c>
      <c r="AU116" s="225" t="s">
        <v>81</v>
      </c>
      <c r="AY116" s="19" t="s">
        <v>126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132</v>
      </c>
      <c r="BM116" s="225" t="s">
        <v>166</v>
      </c>
    </row>
    <row r="117" s="2" customFormat="1">
      <c r="A117" s="40"/>
      <c r="B117" s="41"/>
      <c r="C117" s="42"/>
      <c r="D117" s="227" t="s">
        <v>134</v>
      </c>
      <c r="E117" s="42"/>
      <c r="F117" s="228" t="s">
        <v>167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134</v>
      </c>
      <c r="AU117" s="19" t="s">
        <v>81</v>
      </c>
    </row>
    <row r="118" s="2" customFormat="1">
      <c r="A118" s="40"/>
      <c r="B118" s="41"/>
      <c r="C118" s="42"/>
      <c r="D118" s="254" t="s">
        <v>145</v>
      </c>
      <c r="E118" s="42"/>
      <c r="F118" s="255" t="s">
        <v>168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145</v>
      </c>
      <c r="AU118" s="19" t="s">
        <v>81</v>
      </c>
    </row>
    <row r="119" s="2" customFormat="1">
      <c r="A119" s="40"/>
      <c r="B119" s="41"/>
      <c r="C119" s="42"/>
      <c r="D119" s="227" t="s">
        <v>135</v>
      </c>
      <c r="E119" s="42"/>
      <c r="F119" s="232" t="s">
        <v>155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135</v>
      </c>
      <c r="AU119" s="19" t="s">
        <v>81</v>
      </c>
    </row>
    <row r="120" s="13" customFormat="1">
      <c r="A120" s="13"/>
      <c r="B120" s="233"/>
      <c r="C120" s="234"/>
      <c r="D120" s="227" t="s">
        <v>137</v>
      </c>
      <c r="E120" s="235" t="s">
        <v>19</v>
      </c>
      <c r="F120" s="236" t="s">
        <v>156</v>
      </c>
      <c r="G120" s="234"/>
      <c r="H120" s="235" t="s">
        <v>19</v>
      </c>
      <c r="I120" s="237"/>
      <c r="J120" s="234"/>
      <c r="K120" s="234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137</v>
      </c>
      <c r="AU120" s="242" t="s">
        <v>81</v>
      </c>
      <c r="AV120" s="13" t="s">
        <v>79</v>
      </c>
      <c r="AW120" s="13" t="s">
        <v>33</v>
      </c>
      <c r="AX120" s="13" t="s">
        <v>72</v>
      </c>
      <c r="AY120" s="242" t="s">
        <v>126</v>
      </c>
    </row>
    <row r="121" s="14" customFormat="1">
      <c r="A121" s="14"/>
      <c r="B121" s="243"/>
      <c r="C121" s="244"/>
      <c r="D121" s="227" t="s">
        <v>137</v>
      </c>
      <c r="E121" s="245" t="s">
        <v>19</v>
      </c>
      <c r="F121" s="246" t="s">
        <v>8</v>
      </c>
      <c r="G121" s="244"/>
      <c r="H121" s="247">
        <v>12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137</v>
      </c>
      <c r="AU121" s="253" t="s">
        <v>81</v>
      </c>
      <c r="AV121" s="14" t="s">
        <v>81</v>
      </c>
      <c r="AW121" s="14" t="s">
        <v>33</v>
      </c>
      <c r="AX121" s="14" t="s">
        <v>79</v>
      </c>
      <c r="AY121" s="253" t="s">
        <v>126</v>
      </c>
    </row>
    <row r="122" s="2" customFormat="1" ht="16.5" customHeight="1">
      <c r="A122" s="40"/>
      <c r="B122" s="41"/>
      <c r="C122" s="214" t="s">
        <v>169</v>
      </c>
      <c r="D122" s="214" t="s">
        <v>128</v>
      </c>
      <c r="E122" s="215" t="s">
        <v>170</v>
      </c>
      <c r="F122" s="216" t="s">
        <v>171</v>
      </c>
      <c r="G122" s="217" t="s">
        <v>151</v>
      </c>
      <c r="H122" s="218">
        <v>1</v>
      </c>
      <c r="I122" s="219"/>
      <c r="J122" s="220">
        <f>ROUND(I122*H122,2)</f>
        <v>0</v>
      </c>
      <c r="K122" s="216" t="s">
        <v>142</v>
      </c>
      <c r="L122" s="46"/>
      <c r="M122" s="221" t="s">
        <v>19</v>
      </c>
      <c r="N122" s="222" t="s">
        <v>43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132</v>
      </c>
      <c r="AT122" s="225" t="s">
        <v>128</v>
      </c>
      <c r="AU122" s="225" t="s">
        <v>81</v>
      </c>
      <c r="AY122" s="19" t="s">
        <v>126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132</v>
      </c>
      <c r="BM122" s="225" t="s">
        <v>172</v>
      </c>
    </row>
    <row r="123" s="2" customFormat="1">
      <c r="A123" s="40"/>
      <c r="B123" s="41"/>
      <c r="C123" s="42"/>
      <c r="D123" s="227" t="s">
        <v>134</v>
      </c>
      <c r="E123" s="42"/>
      <c r="F123" s="228" t="s">
        <v>173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134</v>
      </c>
      <c r="AU123" s="19" t="s">
        <v>81</v>
      </c>
    </row>
    <row r="124" s="2" customFormat="1">
      <c r="A124" s="40"/>
      <c r="B124" s="41"/>
      <c r="C124" s="42"/>
      <c r="D124" s="254" t="s">
        <v>145</v>
      </c>
      <c r="E124" s="42"/>
      <c r="F124" s="255" t="s">
        <v>174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145</v>
      </c>
      <c r="AU124" s="19" t="s">
        <v>81</v>
      </c>
    </row>
    <row r="125" s="2" customFormat="1">
      <c r="A125" s="40"/>
      <c r="B125" s="41"/>
      <c r="C125" s="42"/>
      <c r="D125" s="227" t="s">
        <v>135</v>
      </c>
      <c r="E125" s="42"/>
      <c r="F125" s="232" t="s">
        <v>155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135</v>
      </c>
      <c r="AU125" s="19" t="s">
        <v>81</v>
      </c>
    </row>
    <row r="126" s="13" customFormat="1">
      <c r="A126" s="13"/>
      <c r="B126" s="233"/>
      <c r="C126" s="234"/>
      <c r="D126" s="227" t="s">
        <v>137</v>
      </c>
      <c r="E126" s="235" t="s">
        <v>19</v>
      </c>
      <c r="F126" s="236" t="s">
        <v>156</v>
      </c>
      <c r="G126" s="234"/>
      <c r="H126" s="235" t="s">
        <v>19</v>
      </c>
      <c r="I126" s="237"/>
      <c r="J126" s="234"/>
      <c r="K126" s="234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137</v>
      </c>
      <c r="AU126" s="242" t="s">
        <v>81</v>
      </c>
      <c r="AV126" s="13" t="s">
        <v>79</v>
      </c>
      <c r="AW126" s="13" t="s">
        <v>33</v>
      </c>
      <c r="AX126" s="13" t="s">
        <v>72</v>
      </c>
      <c r="AY126" s="242" t="s">
        <v>126</v>
      </c>
    </row>
    <row r="127" s="14" customFormat="1">
      <c r="A127" s="14"/>
      <c r="B127" s="243"/>
      <c r="C127" s="244"/>
      <c r="D127" s="227" t="s">
        <v>137</v>
      </c>
      <c r="E127" s="245" t="s">
        <v>19</v>
      </c>
      <c r="F127" s="246" t="s">
        <v>79</v>
      </c>
      <c r="G127" s="244"/>
      <c r="H127" s="247">
        <v>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137</v>
      </c>
      <c r="AU127" s="253" t="s">
        <v>81</v>
      </c>
      <c r="AV127" s="14" t="s">
        <v>81</v>
      </c>
      <c r="AW127" s="14" t="s">
        <v>33</v>
      </c>
      <c r="AX127" s="14" t="s">
        <v>79</v>
      </c>
      <c r="AY127" s="253" t="s">
        <v>126</v>
      </c>
    </row>
    <row r="128" s="2" customFormat="1" ht="16.5" customHeight="1">
      <c r="A128" s="40"/>
      <c r="B128" s="41"/>
      <c r="C128" s="214" t="s">
        <v>175</v>
      </c>
      <c r="D128" s="214" t="s">
        <v>128</v>
      </c>
      <c r="E128" s="215" t="s">
        <v>176</v>
      </c>
      <c r="F128" s="216" t="s">
        <v>177</v>
      </c>
      <c r="G128" s="217" t="s">
        <v>151</v>
      </c>
      <c r="H128" s="218">
        <v>1</v>
      </c>
      <c r="I128" s="219"/>
      <c r="J128" s="220">
        <f>ROUND(I128*H128,2)</f>
        <v>0</v>
      </c>
      <c r="K128" s="216" t="s">
        <v>142</v>
      </c>
      <c r="L128" s="46"/>
      <c r="M128" s="221" t="s">
        <v>19</v>
      </c>
      <c r="N128" s="222" t="s">
        <v>43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132</v>
      </c>
      <c r="AT128" s="225" t="s">
        <v>128</v>
      </c>
      <c r="AU128" s="225" t="s">
        <v>81</v>
      </c>
      <c r="AY128" s="19" t="s">
        <v>126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132</v>
      </c>
      <c r="BM128" s="225" t="s">
        <v>178</v>
      </c>
    </row>
    <row r="129" s="2" customFormat="1">
      <c r="A129" s="40"/>
      <c r="B129" s="41"/>
      <c r="C129" s="42"/>
      <c r="D129" s="227" t="s">
        <v>134</v>
      </c>
      <c r="E129" s="42"/>
      <c r="F129" s="228" t="s">
        <v>179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134</v>
      </c>
      <c r="AU129" s="19" t="s">
        <v>81</v>
      </c>
    </row>
    <row r="130" s="2" customFormat="1">
      <c r="A130" s="40"/>
      <c r="B130" s="41"/>
      <c r="C130" s="42"/>
      <c r="D130" s="254" t="s">
        <v>145</v>
      </c>
      <c r="E130" s="42"/>
      <c r="F130" s="255" t="s">
        <v>180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145</v>
      </c>
      <c r="AU130" s="19" t="s">
        <v>81</v>
      </c>
    </row>
    <row r="131" s="2" customFormat="1">
      <c r="A131" s="40"/>
      <c r="B131" s="41"/>
      <c r="C131" s="42"/>
      <c r="D131" s="227" t="s">
        <v>135</v>
      </c>
      <c r="E131" s="42"/>
      <c r="F131" s="232" t="s">
        <v>155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135</v>
      </c>
      <c r="AU131" s="19" t="s">
        <v>81</v>
      </c>
    </row>
    <row r="132" s="13" customFormat="1">
      <c r="A132" s="13"/>
      <c r="B132" s="233"/>
      <c r="C132" s="234"/>
      <c r="D132" s="227" t="s">
        <v>137</v>
      </c>
      <c r="E132" s="235" t="s">
        <v>19</v>
      </c>
      <c r="F132" s="236" t="s">
        <v>156</v>
      </c>
      <c r="G132" s="234"/>
      <c r="H132" s="235" t="s">
        <v>19</v>
      </c>
      <c r="I132" s="237"/>
      <c r="J132" s="234"/>
      <c r="K132" s="234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137</v>
      </c>
      <c r="AU132" s="242" t="s">
        <v>81</v>
      </c>
      <c r="AV132" s="13" t="s">
        <v>79</v>
      </c>
      <c r="AW132" s="13" t="s">
        <v>33</v>
      </c>
      <c r="AX132" s="13" t="s">
        <v>72</v>
      </c>
      <c r="AY132" s="242" t="s">
        <v>126</v>
      </c>
    </row>
    <row r="133" s="14" customFormat="1">
      <c r="A133" s="14"/>
      <c r="B133" s="243"/>
      <c r="C133" s="244"/>
      <c r="D133" s="227" t="s">
        <v>137</v>
      </c>
      <c r="E133" s="245" t="s">
        <v>19</v>
      </c>
      <c r="F133" s="246" t="s">
        <v>79</v>
      </c>
      <c r="G133" s="244"/>
      <c r="H133" s="247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137</v>
      </c>
      <c r="AU133" s="253" t="s">
        <v>81</v>
      </c>
      <c r="AV133" s="14" t="s">
        <v>81</v>
      </c>
      <c r="AW133" s="14" t="s">
        <v>33</v>
      </c>
      <c r="AX133" s="14" t="s">
        <v>79</v>
      </c>
      <c r="AY133" s="253" t="s">
        <v>126</v>
      </c>
    </row>
    <row r="134" s="2" customFormat="1" ht="16.5" customHeight="1">
      <c r="A134" s="40"/>
      <c r="B134" s="41"/>
      <c r="C134" s="214" t="s">
        <v>181</v>
      </c>
      <c r="D134" s="214" t="s">
        <v>128</v>
      </c>
      <c r="E134" s="215" t="s">
        <v>182</v>
      </c>
      <c r="F134" s="216" t="s">
        <v>183</v>
      </c>
      <c r="G134" s="217" t="s">
        <v>151</v>
      </c>
      <c r="H134" s="218">
        <v>26</v>
      </c>
      <c r="I134" s="219"/>
      <c r="J134" s="220">
        <f>ROUND(I134*H134,2)</f>
        <v>0</v>
      </c>
      <c r="K134" s="216" t="s">
        <v>142</v>
      </c>
      <c r="L134" s="46"/>
      <c r="M134" s="221" t="s">
        <v>19</v>
      </c>
      <c r="N134" s="222" t="s">
        <v>43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132</v>
      </c>
      <c r="AT134" s="225" t="s">
        <v>128</v>
      </c>
      <c r="AU134" s="225" t="s">
        <v>81</v>
      </c>
      <c r="AY134" s="19" t="s">
        <v>126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132</v>
      </c>
      <c r="BM134" s="225" t="s">
        <v>184</v>
      </c>
    </row>
    <row r="135" s="2" customFormat="1">
      <c r="A135" s="40"/>
      <c r="B135" s="41"/>
      <c r="C135" s="42"/>
      <c r="D135" s="227" t="s">
        <v>134</v>
      </c>
      <c r="E135" s="42"/>
      <c r="F135" s="228" t="s">
        <v>185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134</v>
      </c>
      <c r="AU135" s="19" t="s">
        <v>81</v>
      </c>
    </row>
    <row r="136" s="2" customFormat="1">
      <c r="A136" s="40"/>
      <c r="B136" s="41"/>
      <c r="C136" s="42"/>
      <c r="D136" s="254" t="s">
        <v>145</v>
      </c>
      <c r="E136" s="42"/>
      <c r="F136" s="255" t="s">
        <v>186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145</v>
      </c>
      <c r="AU136" s="19" t="s">
        <v>81</v>
      </c>
    </row>
    <row r="137" s="2" customFormat="1">
      <c r="A137" s="40"/>
      <c r="B137" s="41"/>
      <c r="C137" s="42"/>
      <c r="D137" s="227" t="s">
        <v>135</v>
      </c>
      <c r="E137" s="42"/>
      <c r="F137" s="232" t="s">
        <v>187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135</v>
      </c>
      <c r="AU137" s="19" t="s">
        <v>81</v>
      </c>
    </row>
    <row r="138" s="13" customFormat="1">
      <c r="A138" s="13"/>
      <c r="B138" s="233"/>
      <c r="C138" s="234"/>
      <c r="D138" s="227" t="s">
        <v>137</v>
      </c>
      <c r="E138" s="235" t="s">
        <v>19</v>
      </c>
      <c r="F138" s="236" t="s">
        <v>156</v>
      </c>
      <c r="G138" s="234"/>
      <c r="H138" s="235" t="s">
        <v>19</v>
      </c>
      <c r="I138" s="237"/>
      <c r="J138" s="234"/>
      <c r="K138" s="234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137</v>
      </c>
      <c r="AU138" s="242" t="s">
        <v>81</v>
      </c>
      <c r="AV138" s="13" t="s">
        <v>79</v>
      </c>
      <c r="AW138" s="13" t="s">
        <v>33</v>
      </c>
      <c r="AX138" s="13" t="s">
        <v>72</v>
      </c>
      <c r="AY138" s="242" t="s">
        <v>126</v>
      </c>
    </row>
    <row r="139" s="14" customFormat="1">
      <c r="A139" s="14"/>
      <c r="B139" s="243"/>
      <c r="C139" s="244"/>
      <c r="D139" s="227" t="s">
        <v>137</v>
      </c>
      <c r="E139" s="245" t="s">
        <v>19</v>
      </c>
      <c r="F139" s="246" t="s">
        <v>188</v>
      </c>
      <c r="G139" s="244"/>
      <c r="H139" s="247">
        <v>26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137</v>
      </c>
      <c r="AU139" s="253" t="s">
        <v>81</v>
      </c>
      <c r="AV139" s="14" t="s">
        <v>81</v>
      </c>
      <c r="AW139" s="14" t="s">
        <v>33</v>
      </c>
      <c r="AX139" s="14" t="s">
        <v>79</v>
      </c>
      <c r="AY139" s="253" t="s">
        <v>126</v>
      </c>
    </row>
    <row r="140" s="2" customFormat="1" ht="16.5" customHeight="1">
      <c r="A140" s="40"/>
      <c r="B140" s="41"/>
      <c r="C140" s="214" t="s">
        <v>189</v>
      </c>
      <c r="D140" s="214" t="s">
        <v>128</v>
      </c>
      <c r="E140" s="215" t="s">
        <v>190</v>
      </c>
      <c r="F140" s="216" t="s">
        <v>191</v>
      </c>
      <c r="G140" s="217" t="s">
        <v>151</v>
      </c>
      <c r="H140" s="218">
        <v>1</v>
      </c>
      <c r="I140" s="219"/>
      <c r="J140" s="220">
        <f>ROUND(I140*H140,2)</f>
        <v>0</v>
      </c>
      <c r="K140" s="216" t="s">
        <v>142</v>
      </c>
      <c r="L140" s="46"/>
      <c r="M140" s="221" t="s">
        <v>19</v>
      </c>
      <c r="N140" s="222" t="s">
        <v>43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132</v>
      </c>
      <c r="AT140" s="225" t="s">
        <v>128</v>
      </c>
      <c r="AU140" s="225" t="s">
        <v>81</v>
      </c>
      <c r="AY140" s="19" t="s">
        <v>126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132</v>
      </c>
      <c r="BM140" s="225" t="s">
        <v>192</v>
      </c>
    </row>
    <row r="141" s="2" customFormat="1">
      <c r="A141" s="40"/>
      <c r="B141" s="41"/>
      <c r="C141" s="42"/>
      <c r="D141" s="227" t="s">
        <v>134</v>
      </c>
      <c r="E141" s="42"/>
      <c r="F141" s="228" t="s">
        <v>193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134</v>
      </c>
      <c r="AU141" s="19" t="s">
        <v>81</v>
      </c>
    </row>
    <row r="142" s="2" customFormat="1">
      <c r="A142" s="40"/>
      <c r="B142" s="41"/>
      <c r="C142" s="42"/>
      <c r="D142" s="254" t="s">
        <v>145</v>
      </c>
      <c r="E142" s="42"/>
      <c r="F142" s="255" t="s">
        <v>194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145</v>
      </c>
      <c r="AU142" s="19" t="s">
        <v>81</v>
      </c>
    </row>
    <row r="143" s="13" customFormat="1">
      <c r="A143" s="13"/>
      <c r="B143" s="233"/>
      <c r="C143" s="234"/>
      <c r="D143" s="227" t="s">
        <v>137</v>
      </c>
      <c r="E143" s="235" t="s">
        <v>19</v>
      </c>
      <c r="F143" s="236" t="s">
        <v>156</v>
      </c>
      <c r="G143" s="234"/>
      <c r="H143" s="235" t="s">
        <v>19</v>
      </c>
      <c r="I143" s="237"/>
      <c r="J143" s="234"/>
      <c r="K143" s="234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137</v>
      </c>
      <c r="AU143" s="242" t="s">
        <v>81</v>
      </c>
      <c r="AV143" s="13" t="s">
        <v>79</v>
      </c>
      <c r="AW143" s="13" t="s">
        <v>33</v>
      </c>
      <c r="AX143" s="13" t="s">
        <v>72</v>
      </c>
      <c r="AY143" s="242" t="s">
        <v>126</v>
      </c>
    </row>
    <row r="144" s="14" customFormat="1">
      <c r="A144" s="14"/>
      <c r="B144" s="243"/>
      <c r="C144" s="244"/>
      <c r="D144" s="227" t="s">
        <v>137</v>
      </c>
      <c r="E144" s="245" t="s">
        <v>19</v>
      </c>
      <c r="F144" s="246" t="s">
        <v>79</v>
      </c>
      <c r="G144" s="244"/>
      <c r="H144" s="247">
        <v>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137</v>
      </c>
      <c r="AU144" s="253" t="s">
        <v>81</v>
      </c>
      <c r="AV144" s="14" t="s">
        <v>81</v>
      </c>
      <c r="AW144" s="14" t="s">
        <v>33</v>
      </c>
      <c r="AX144" s="14" t="s">
        <v>79</v>
      </c>
      <c r="AY144" s="253" t="s">
        <v>126</v>
      </c>
    </row>
    <row r="145" s="2" customFormat="1" ht="16.5" customHeight="1">
      <c r="A145" s="40"/>
      <c r="B145" s="41"/>
      <c r="C145" s="214" t="s">
        <v>195</v>
      </c>
      <c r="D145" s="214" t="s">
        <v>128</v>
      </c>
      <c r="E145" s="215" t="s">
        <v>196</v>
      </c>
      <c r="F145" s="216" t="s">
        <v>197</v>
      </c>
      <c r="G145" s="217" t="s">
        <v>151</v>
      </c>
      <c r="H145" s="218">
        <v>12</v>
      </c>
      <c r="I145" s="219"/>
      <c r="J145" s="220">
        <f>ROUND(I145*H145,2)</f>
        <v>0</v>
      </c>
      <c r="K145" s="216" t="s">
        <v>142</v>
      </c>
      <c r="L145" s="46"/>
      <c r="M145" s="221" t="s">
        <v>19</v>
      </c>
      <c r="N145" s="222" t="s">
        <v>43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132</v>
      </c>
      <c r="AT145" s="225" t="s">
        <v>128</v>
      </c>
      <c r="AU145" s="225" t="s">
        <v>81</v>
      </c>
      <c r="AY145" s="19" t="s">
        <v>126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132</v>
      </c>
      <c r="BM145" s="225" t="s">
        <v>198</v>
      </c>
    </row>
    <row r="146" s="2" customFormat="1">
      <c r="A146" s="40"/>
      <c r="B146" s="41"/>
      <c r="C146" s="42"/>
      <c r="D146" s="227" t="s">
        <v>134</v>
      </c>
      <c r="E146" s="42"/>
      <c r="F146" s="228" t="s">
        <v>199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134</v>
      </c>
      <c r="AU146" s="19" t="s">
        <v>81</v>
      </c>
    </row>
    <row r="147" s="2" customFormat="1">
      <c r="A147" s="40"/>
      <c r="B147" s="41"/>
      <c r="C147" s="42"/>
      <c r="D147" s="254" t="s">
        <v>145</v>
      </c>
      <c r="E147" s="42"/>
      <c r="F147" s="255" t="s">
        <v>200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145</v>
      </c>
      <c r="AU147" s="19" t="s">
        <v>81</v>
      </c>
    </row>
    <row r="148" s="13" customFormat="1">
      <c r="A148" s="13"/>
      <c r="B148" s="233"/>
      <c r="C148" s="234"/>
      <c r="D148" s="227" t="s">
        <v>137</v>
      </c>
      <c r="E148" s="235" t="s">
        <v>19</v>
      </c>
      <c r="F148" s="236" t="s">
        <v>156</v>
      </c>
      <c r="G148" s="234"/>
      <c r="H148" s="235" t="s">
        <v>19</v>
      </c>
      <c r="I148" s="237"/>
      <c r="J148" s="234"/>
      <c r="K148" s="234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137</v>
      </c>
      <c r="AU148" s="242" t="s">
        <v>81</v>
      </c>
      <c r="AV148" s="13" t="s">
        <v>79</v>
      </c>
      <c r="AW148" s="13" t="s">
        <v>33</v>
      </c>
      <c r="AX148" s="13" t="s">
        <v>72</v>
      </c>
      <c r="AY148" s="242" t="s">
        <v>126</v>
      </c>
    </row>
    <row r="149" s="14" customFormat="1">
      <c r="A149" s="14"/>
      <c r="B149" s="243"/>
      <c r="C149" s="244"/>
      <c r="D149" s="227" t="s">
        <v>137</v>
      </c>
      <c r="E149" s="245" t="s">
        <v>19</v>
      </c>
      <c r="F149" s="246" t="s">
        <v>201</v>
      </c>
      <c r="G149" s="244"/>
      <c r="H149" s="247">
        <v>12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137</v>
      </c>
      <c r="AU149" s="253" t="s">
        <v>81</v>
      </c>
      <c r="AV149" s="14" t="s">
        <v>81</v>
      </c>
      <c r="AW149" s="14" t="s">
        <v>33</v>
      </c>
      <c r="AX149" s="14" t="s">
        <v>79</v>
      </c>
      <c r="AY149" s="253" t="s">
        <v>126</v>
      </c>
    </row>
    <row r="150" s="2" customFormat="1" ht="16.5" customHeight="1">
      <c r="A150" s="40"/>
      <c r="B150" s="41"/>
      <c r="C150" s="214" t="s">
        <v>162</v>
      </c>
      <c r="D150" s="214" t="s">
        <v>128</v>
      </c>
      <c r="E150" s="215" t="s">
        <v>202</v>
      </c>
      <c r="F150" s="216" t="s">
        <v>203</v>
      </c>
      <c r="G150" s="217" t="s">
        <v>151</v>
      </c>
      <c r="H150" s="218">
        <v>12</v>
      </c>
      <c r="I150" s="219"/>
      <c r="J150" s="220">
        <f>ROUND(I150*H150,2)</f>
        <v>0</v>
      </c>
      <c r="K150" s="216" t="s">
        <v>142</v>
      </c>
      <c r="L150" s="46"/>
      <c r="M150" s="221" t="s">
        <v>19</v>
      </c>
      <c r="N150" s="222" t="s">
        <v>43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132</v>
      </c>
      <c r="AT150" s="225" t="s">
        <v>128</v>
      </c>
      <c r="AU150" s="225" t="s">
        <v>81</v>
      </c>
      <c r="AY150" s="19" t="s">
        <v>126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132</v>
      </c>
      <c r="BM150" s="225" t="s">
        <v>204</v>
      </c>
    </row>
    <row r="151" s="2" customFormat="1">
      <c r="A151" s="40"/>
      <c r="B151" s="41"/>
      <c r="C151" s="42"/>
      <c r="D151" s="227" t="s">
        <v>134</v>
      </c>
      <c r="E151" s="42"/>
      <c r="F151" s="228" t="s">
        <v>205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134</v>
      </c>
      <c r="AU151" s="19" t="s">
        <v>81</v>
      </c>
    </row>
    <row r="152" s="2" customFormat="1">
      <c r="A152" s="40"/>
      <c r="B152" s="41"/>
      <c r="C152" s="42"/>
      <c r="D152" s="254" t="s">
        <v>145</v>
      </c>
      <c r="E152" s="42"/>
      <c r="F152" s="255" t="s">
        <v>206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145</v>
      </c>
      <c r="AU152" s="19" t="s">
        <v>81</v>
      </c>
    </row>
    <row r="153" s="13" customFormat="1">
      <c r="A153" s="13"/>
      <c r="B153" s="233"/>
      <c r="C153" s="234"/>
      <c r="D153" s="227" t="s">
        <v>137</v>
      </c>
      <c r="E153" s="235" t="s">
        <v>19</v>
      </c>
      <c r="F153" s="236" t="s">
        <v>156</v>
      </c>
      <c r="G153" s="234"/>
      <c r="H153" s="235" t="s">
        <v>19</v>
      </c>
      <c r="I153" s="237"/>
      <c r="J153" s="234"/>
      <c r="K153" s="234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137</v>
      </c>
      <c r="AU153" s="242" t="s">
        <v>81</v>
      </c>
      <c r="AV153" s="13" t="s">
        <v>79</v>
      </c>
      <c r="AW153" s="13" t="s">
        <v>33</v>
      </c>
      <c r="AX153" s="13" t="s">
        <v>72</v>
      </c>
      <c r="AY153" s="242" t="s">
        <v>126</v>
      </c>
    </row>
    <row r="154" s="14" customFormat="1">
      <c r="A154" s="14"/>
      <c r="B154" s="243"/>
      <c r="C154" s="244"/>
      <c r="D154" s="227" t="s">
        <v>137</v>
      </c>
      <c r="E154" s="245" t="s">
        <v>19</v>
      </c>
      <c r="F154" s="246" t="s">
        <v>8</v>
      </c>
      <c r="G154" s="244"/>
      <c r="H154" s="247">
        <v>12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137</v>
      </c>
      <c r="AU154" s="253" t="s">
        <v>81</v>
      </c>
      <c r="AV154" s="14" t="s">
        <v>81</v>
      </c>
      <c r="AW154" s="14" t="s">
        <v>33</v>
      </c>
      <c r="AX154" s="14" t="s">
        <v>79</v>
      </c>
      <c r="AY154" s="253" t="s">
        <v>126</v>
      </c>
    </row>
    <row r="155" s="2" customFormat="1" ht="16.5" customHeight="1">
      <c r="A155" s="40"/>
      <c r="B155" s="41"/>
      <c r="C155" s="214" t="s">
        <v>8</v>
      </c>
      <c r="D155" s="214" t="s">
        <v>128</v>
      </c>
      <c r="E155" s="215" t="s">
        <v>207</v>
      </c>
      <c r="F155" s="216" t="s">
        <v>208</v>
      </c>
      <c r="G155" s="217" t="s">
        <v>151</v>
      </c>
      <c r="H155" s="218">
        <v>1</v>
      </c>
      <c r="I155" s="219"/>
      <c r="J155" s="220">
        <f>ROUND(I155*H155,2)</f>
        <v>0</v>
      </c>
      <c r="K155" s="216" t="s">
        <v>142</v>
      </c>
      <c r="L155" s="46"/>
      <c r="M155" s="221" t="s">
        <v>19</v>
      </c>
      <c r="N155" s="222" t="s">
        <v>43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132</v>
      </c>
      <c r="AT155" s="225" t="s">
        <v>128</v>
      </c>
      <c r="AU155" s="225" t="s">
        <v>81</v>
      </c>
      <c r="AY155" s="19" t="s">
        <v>126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132</v>
      </c>
      <c r="BM155" s="225" t="s">
        <v>209</v>
      </c>
    </row>
    <row r="156" s="2" customFormat="1">
      <c r="A156" s="40"/>
      <c r="B156" s="41"/>
      <c r="C156" s="42"/>
      <c r="D156" s="227" t="s">
        <v>134</v>
      </c>
      <c r="E156" s="42"/>
      <c r="F156" s="228" t="s">
        <v>210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134</v>
      </c>
      <c r="AU156" s="19" t="s">
        <v>81</v>
      </c>
    </row>
    <row r="157" s="2" customFormat="1">
      <c r="A157" s="40"/>
      <c r="B157" s="41"/>
      <c r="C157" s="42"/>
      <c r="D157" s="254" t="s">
        <v>145</v>
      </c>
      <c r="E157" s="42"/>
      <c r="F157" s="255" t="s">
        <v>211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145</v>
      </c>
      <c r="AU157" s="19" t="s">
        <v>81</v>
      </c>
    </row>
    <row r="158" s="13" customFormat="1">
      <c r="A158" s="13"/>
      <c r="B158" s="233"/>
      <c r="C158" s="234"/>
      <c r="D158" s="227" t="s">
        <v>137</v>
      </c>
      <c r="E158" s="235" t="s">
        <v>19</v>
      </c>
      <c r="F158" s="236" t="s">
        <v>156</v>
      </c>
      <c r="G158" s="234"/>
      <c r="H158" s="235" t="s">
        <v>19</v>
      </c>
      <c r="I158" s="237"/>
      <c r="J158" s="234"/>
      <c r="K158" s="234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137</v>
      </c>
      <c r="AU158" s="242" t="s">
        <v>81</v>
      </c>
      <c r="AV158" s="13" t="s">
        <v>79</v>
      </c>
      <c r="AW158" s="13" t="s">
        <v>33</v>
      </c>
      <c r="AX158" s="13" t="s">
        <v>72</v>
      </c>
      <c r="AY158" s="242" t="s">
        <v>126</v>
      </c>
    </row>
    <row r="159" s="14" customFormat="1">
      <c r="A159" s="14"/>
      <c r="B159" s="243"/>
      <c r="C159" s="244"/>
      <c r="D159" s="227" t="s">
        <v>137</v>
      </c>
      <c r="E159" s="245" t="s">
        <v>19</v>
      </c>
      <c r="F159" s="246" t="s">
        <v>79</v>
      </c>
      <c r="G159" s="244"/>
      <c r="H159" s="247">
        <v>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137</v>
      </c>
      <c r="AU159" s="253" t="s">
        <v>81</v>
      </c>
      <c r="AV159" s="14" t="s">
        <v>81</v>
      </c>
      <c r="AW159" s="14" t="s">
        <v>33</v>
      </c>
      <c r="AX159" s="14" t="s">
        <v>79</v>
      </c>
      <c r="AY159" s="253" t="s">
        <v>126</v>
      </c>
    </row>
    <row r="160" s="2" customFormat="1" ht="21.75" customHeight="1">
      <c r="A160" s="40"/>
      <c r="B160" s="41"/>
      <c r="C160" s="214" t="s">
        <v>212</v>
      </c>
      <c r="D160" s="214" t="s">
        <v>128</v>
      </c>
      <c r="E160" s="215" t="s">
        <v>213</v>
      </c>
      <c r="F160" s="216" t="s">
        <v>214</v>
      </c>
      <c r="G160" s="217" t="s">
        <v>215</v>
      </c>
      <c r="H160" s="218">
        <v>187.5</v>
      </c>
      <c r="I160" s="219"/>
      <c r="J160" s="220">
        <f>ROUND(I160*H160,2)</f>
        <v>0</v>
      </c>
      <c r="K160" s="216" t="s">
        <v>142</v>
      </c>
      <c r="L160" s="46"/>
      <c r="M160" s="221" t="s">
        <v>19</v>
      </c>
      <c r="N160" s="222" t="s">
        <v>43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132</v>
      </c>
      <c r="AT160" s="225" t="s">
        <v>128</v>
      </c>
      <c r="AU160" s="225" t="s">
        <v>81</v>
      </c>
      <c r="AY160" s="19" t="s">
        <v>126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132</v>
      </c>
      <c r="BM160" s="225" t="s">
        <v>216</v>
      </c>
    </row>
    <row r="161" s="2" customFormat="1">
      <c r="A161" s="40"/>
      <c r="B161" s="41"/>
      <c r="C161" s="42"/>
      <c r="D161" s="227" t="s">
        <v>134</v>
      </c>
      <c r="E161" s="42"/>
      <c r="F161" s="228" t="s">
        <v>217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134</v>
      </c>
      <c r="AU161" s="19" t="s">
        <v>81</v>
      </c>
    </row>
    <row r="162" s="2" customFormat="1">
      <c r="A162" s="40"/>
      <c r="B162" s="41"/>
      <c r="C162" s="42"/>
      <c r="D162" s="254" t="s">
        <v>145</v>
      </c>
      <c r="E162" s="42"/>
      <c r="F162" s="255" t="s">
        <v>218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145</v>
      </c>
      <c r="AU162" s="19" t="s">
        <v>81</v>
      </c>
    </row>
    <row r="163" s="13" customFormat="1">
      <c r="A163" s="13"/>
      <c r="B163" s="233"/>
      <c r="C163" s="234"/>
      <c r="D163" s="227" t="s">
        <v>137</v>
      </c>
      <c r="E163" s="235" t="s">
        <v>19</v>
      </c>
      <c r="F163" s="236" t="s">
        <v>219</v>
      </c>
      <c r="G163" s="234"/>
      <c r="H163" s="235" t="s">
        <v>19</v>
      </c>
      <c r="I163" s="237"/>
      <c r="J163" s="234"/>
      <c r="K163" s="234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137</v>
      </c>
      <c r="AU163" s="242" t="s">
        <v>81</v>
      </c>
      <c r="AV163" s="13" t="s">
        <v>79</v>
      </c>
      <c r="AW163" s="13" t="s">
        <v>33</v>
      </c>
      <c r="AX163" s="13" t="s">
        <v>72</v>
      </c>
      <c r="AY163" s="242" t="s">
        <v>126</v>
      </c>
    </row>
    <row r="164" s="13" customFormat="1">
      <c r="A164" s="13"/>
      <c r="B164" s="233"/>
      <c r="C164" s="234"/>
      <c r="D164" s="227" t="s">
        <v>137</v>
      </c>
      <c r="E164" s="235" t="s">
        <v>19</v>
      </c>
      <c r="F164" s="236" t="s">
        <v>220</v>
      </c>
      <c r="G164" s="234"/>
      <c r="H164" s="235" t="s">
        <v>19</v>
      </c>
      <c r="I164" s="237"/>
      <c r="J164" s="234"/>
      <c r="K164" s="234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137</v>
      </c>
      <c r="AU164" s="242" t="s">
        <v>81</v>
      </c>
      <c r="AV164" s="13" t="s">
        <v>79</v>
      </c>
      <c r="AW164" s="13" t="s">
        <v>33</v>
      </c>
      <c r="AX164" s="13" t="s">
        <v>72</v>
      </c>
      <c r="AY164" s="242" t="s">
        <v>126</v>
      </c>
    </row>
    <row r="165" s="14" customFormat="1">
      <c r="A165" s="14"/>
      <c r="B165" s="243"/>
      <c r="C165" s="244"/>
      <c r="D165" s="227" t="s">
        <v>137</v>
      </c>
      <c r="E165" s="245" t="s">
        <v>19</v>
      </c>
      <c r="F165" s="246" t="s">
        <v>221</v>
      </c>
      <c r="G165" s="244"/>
      <c r="H165" s="247">
        <v>100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137</v>
      </c>
      <c r="AU165" s="253" t="s">
        <v>81</v>
      </c>
      <c r="AV165" s="14" t="s">
        <v>81</v>
      </c>
      <c r="AW165" s="14" t="s">
        <v>33</v>
      </c>
      <c r="AX165" s="14" t="s">
        <v>72</v>
      </c>
      <c r="AY165" s="253" t="s">
        <v>126</v>
      </c>
    </row>
    <row r="166" s="13" customFormat="1">
      <c r="A166" s="13"/>
      <c r="B166" s="233"/>
      <c r="C166" s="234"/>
      <c r="D166" s="227" t="s">
        <v>137</v>
      </c>
      <c r="E166" s="235" t="s">
        <v>19</v>
      </c>
      <c r="F166" s="236" t="s">
        <v>222</v>
      </c>
      <c r="G166" s="234"/>
      <c r="H166" s="235" t="s">
        <v>19</v>
      </c>
      <c r="I166" s="237"/>
      <c r="J166" s="234"/>
      <c r="K166" s="234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137</v>
      </c>
      <c r="AU166" s="242" t="s">
        <v>81</v>
      </c>
      <c r="AV166" s="13" t="s">
        <v>79</v>
      </c>
      <c r="AW166" s="13" t="s">
        <v>33</v>
      </c>
      <c r="AX166" s="13" t="s">
        <v>72</v>
      </c>
      <c r="AY166" s="242" t="s">
        <v>126</v>
      </c>
    </row>
    <row r="167" s="14" customFormat="1">
      <c r="A167" s="14"/>
      <c r="B167" s="243"/>
      <c r="C167" s="244"/>
      <c r="D167" s="227" t="s">
        <v>137</v>
      </c>
      <c r="E167" s="245" t="s">
        <v>19</v>
      </c>
      <c r="F167" s="246" t="s">
        <v>223</v>
      </c>
      <c r="G167" s="244"/>
      <c r="H167" s="247">
        <v>87.5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137</v>
      </c>
      <c r="AU167" s="253" t="s">
        <v>81</v>
      </c>
      <c r="AV167" s="14" t="s">
        <v>81</v>
      </c>
      <c r="AW167" s="14" t="s">
        <v>33</v>
      </c>
      <c r="AX167" s="14" t="s">
        <v>72</v>
      </c>
      <c r="AY167" s="253" t="s">
        <v>126</v>
      </c>
    </row>
    <row r="168" s="15" customFormat="1">
      <c r="A168" s="15"/>
      <c r="B168" s="256"/>
      <c r="C168" s="257"/>
      <c r="D168" s="227" t="s">
        <v>137</v>
      </c>
      <c r="E168" s="258" t="s">
        <v>19</v>
      </c>
      <c r="F168" s="259" t="s">
        <v>224</v>
      </c>
      <c r="G168" s="257"/>
      <c r="H168" s="260">
        <v>187.5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6" t="s">
        <v>137</v>
      </c>
      <c r="AU168" s="266" t="s">
        <v>81</v>
      </c>
      <c r="AV168" s="15" t="s">
        <v>132</v>
      </c>
      <c r="AW168" s="15" t="s">
        <v>33</v>
      </c>
      <c r="AX168" s="15" t="s">
        <v>79</v>
      </c>
      <c r="AY168" s="266" t="s">
        <v>126</v>
      </c>
    </row>
    <row r="169" s="2" customFormat="1" ht="16.5" customHeight="1">
      <c r="A169" s="40"/>
      <c r="B169" s="41"/>
      <c r="C169" s="214" t="s">
        <v>225</v>
      </c>
      <c r="D169" s="214" t="s">
        <v>128</v>
      </c>
      <c r="E169" s="215" t="s">
        <v>226</v>
      </c>
      <c r="F169" s="216" t="s">
        <v>227</v>
      </c>
      <c r="G169" s="217" t="s">
        <v>151</v>
      </c>
      <c r="H169" s="218">
        <v>1</v>
      </c>
      <c r="I169" s="219"/>
      <c r="J169" s="220">
        <f>ROUND(I169*H169,2)</f>
        <v>0</v>
      </c>
      <c r="K169" s="216" t="s">
        <v>142</v>
      </c>
      <c r="L169" s="46"/>
      <c r="M169" s="221" t="s">
        <v>19</v>
      </c>
      <c r="N169" s="222" t="s">
        <v>43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132</v>
      </c>
      <c r="AT169" s="225" t="s">
        <v>128</v>
      </c>
      <c r="AU169" s="225" t="s">
        <v>81</v>
      </c>
      <c r="AY169" s="19" t="s">
        <v>126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132</v>
      </c>
      <c r="BM169" s="225" t="s">
        <v>228</v>
      </c>
    </row>
    <row r="170" s="2" customFormat="1">
      <c r="A170" s="40"/>
      <c r="B170" s="41"/>
      <c r="C170" s="42"/>
      <c r="D170" s="227" t="s">
        <v>134</v>
      </c>
      <c r="E170" s="42"/>
      <c r="F170" s="228" t="s">
        <v>229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134</v>
      </c>
      <c r="AU170" s="19" t="s">
        <v>81</v>
      </c>
    </row>
    <row r="171" s="2" customFormat="1">
      <c r="A171" s="40"/>
      <c r="B171" s="41"/>
      <c r="C171" s="42"/>
      <c r="D171" s="254" t="s">
        <v>145</v>
      </c>
      <c r="E171" s="42"/>
      <c r="F171" s="255" t="s">
        <v>230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145</v>
      </c>
      <c r="AU171" s="19" t="s">
        <v>81</v>
      </c>
    </row>
    <row r="172" s="13" customFormat="1">
      <c r="A172" s="13"/>
      <c r="B172" s="233"/>
      <c r="C172" s="234"/>
      <c r="D172" s="227" t="s">
        <v>137</v>
      </c>
      <c r="E172" s="235" t="s">
        <v>19</v>
      </c>
      <c r="F172" s="236" t="s">
        <v>156</v>
      </c>
      <c r="G172" s="234"/>
      <c r="H172" s="235" t="s">
        <v>19</v>
      </c>
      <c r="I172" s="237"/>
      <c r="J172" s="234"/>
      <c r="K172" s="234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137</v>
      </c>
      <c r="AU172" s="242" t="s">
        <v>81</v>
      </c>
      <c r="AV172" s="13" t="s">
        <v>79</v>
      </c>
      <c r="AW172" s="13" t="s">
        <v>33</v>
      </c>
      <c r="AX172" s="13" t="s">
        <v>72</v>
      </c>
      <c r="AY172" s="242" t="s">
        <v>126</v>
      </c>
    </row>
    <row r="173" s="14" customFormat="1">
      <c r="A173" s="14"/>
      <c r="B173" s="243"/>
      <c r="C173" s="244"/>
      <c r="D173" s="227" t="s">
        <v>137</v>
      </c>
      <c r="E173" s="245" t="s">
        <v>19</v>
      </c>
      <c r="F173" s="246" t="s">
        <v>79</v>
      </c>
      <c r="G173" s="244"/>
      <c r="H173" s="247">
        <v>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137</v>
      </c>
      <c r="AU173" s="253" t="s">
        <v>81</v>
      </c>
      <c r="AV173" s="14" t="s">
        <v>81</v>
      </c>
      <c r="AW173" s="14" t="s">
        <v>33</v>
      </c>
      <c r="AX173" s="14" t="s">
        <v>79</v>
      </c>
      <c r="AY173" s="253" t="s">
        <v>126</v>
      </c>
    </row>
    <row r="174" s="2" customFormat="1" ht="16.5" customHeight="1">
      <c r="A174" s="40"/>
      <c r="B174" s="41"/>
      <c r="C174" s="214" t="s">
        <v>231</v>
      </c>
      <c r="D174" s="214" t="s">
        <v>128</v>
      </c>
      <c r="E174" s="215" t="s">
        <v>232</v>
      </c>
      <c r="F174" s="216" t="s">
        <v>233</v>
      </c>
      <c r="G174" s="217" t="s">
        <v>151</v>
      </c>
      <c r="H174" s="218">
        <v>11</v>
      </c>
      <c r="I174" s="219"/>
      <c r="J174" s="220">
        <f>ROUND(I174*H174,2)</f>
        <v>0</v>
      </c>
      <c r="K174" s="216" t="s">
        <v>142</v>
      </c>
      <c r="L174" s="46"/>
      <c r="M174" s="221" t="s">
        <v>19</v>
      </c>
      <c r="N174" s="222" t="s">
        <v>43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132</v>
      </c>
      <c r="AT174" s="225" t="s">
        <v>128</v>
      </c>
      <c r="AU174" s="225" t="s">
        <v>81</v>
      </c>
      <c r="AY174" s="19" t="s">
        <v>126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132</v>
      </c>
      <c r="BM174" s="225" t="s">
        <v>234</v>
      </c>
    </row>
    <row r="175" s="2" customFormat="1">
      <c r="A175" s="40"/>
      <c r="B175" s="41"/>
      <c r="C175" s="42"/>
      <c r="D175" s="227" t="s">
        <v>134</v>
      </c>
      <c r="E175" s="42"/>
      <c r="F175" s="228" t="s">
        <v>235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134</v>
      </c>
      <c r="AU175" s="19" t="s">
        <v>81</v>
      </c>
    </row>
    <row r="176" s="2" customFormat="1">
      <c r="A176" s="40"/>
      <c r="B176" s="41"/>
      <c r="C176" s="42"/>
      <c r="D176" s="254" t="s">
        <v>145</v>
      </c>
      <c r="E176" s="42"/>
      <c r="F176" s="255" t="s">
        <v>236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145</v>
      </c>
      <c r="AU176" s="19" t="s">
        <v>81</v>
      </c>
    </row>
    <row r="177" s="13" customFormat="1">
      <c r="A177" s="13"/>
      <c r="B177" s="233"/>
      <c r="C177" s="234"/>
      <c r="D177" s="227" t="s">
        <v>137</v>
      </c>
      <c r="E177" s="235" t="s">
        <v>19</v>
      </c>
      <c r="F177" s="236" t="s">
        <v>156</v>
      </c>
      <c r="G177" s="234"/>
      <c r="H177" s="235" t="s">
        <v>19</v>
      </c>
      <c r="I177" s="237"/>
      <c r="J177" s="234"/>
      <c r="K177" s="234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137</v>
      </c>
      <c r="AU177" s="242" t="s">
        <v>81</v>
      </c>
      <c r="AV177" s="13" t="s">
        <v>79</v>
      </c>
      <c r="AW177" s="13" t="s">
        <v>33</v>
      </c>
      <c r="AX177" s="13" t="s">
        <v>72</v>
      </c>
      <c r="AY177" s="242" t="s">
        <v>126</v>
      </c>
    </row>
    <row r="178" s="14" customFormat="1">
      <c r="A178" s="14"/>
      <c r="B178" s="243"/>
      <c r="C178" s="244"/>
      <c r="D178" s="227" t="s">
        <v>137</v>
      </c>
      <c r="E178" s="245" t="s">
        <v>19</v>
      </c>
      <c r="F178" s="246" t="s">
        <v>162</v>
      </c>
      <c r="G178" s="244"/>
      <c r="H178" s="247">
        <v>11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137</v>
      </c>
      <c r="AU178" s="253" t="s">
        <v>81</v>
      </c>
      <c r="AV178" s="14" t="s">
        <v>81</v>
      </c>
      <c r="AW178" s="14" t="s">
        <v>33</v>
      </c>
      <c r="AX178" s="14" t="s">
        <v>79</v>
      </c>
      <c r="AY178" s="253" t="s">
        <v>126</v>
      </c>
    </row>
    <row r="179" s="2" customFormat="1" ht="16.5" customHeight="1">
      <c r="A179" s="40"/>
      <c r="B179" s="41"/>
      <c r="C179" s="214" t="s">
        <v>237</v>
      </c>
      <c r="D179" s="214" t="s">
        <v>128</v>
      </c>
      <c r="E179" s="215" t="s">
        <v>238</v>
      </c>
      <c r="F179" s="216" t="s">
        <v>239</v>
      </c>
      <c r="G179" s="217" t="s">
        <v>151</v>
      </c>
      <c r="H179" s="218">
        <v>12</v>
      </c>
      <c r="I179" s="219"/>
      <c r="J179" s="220">
        <f>ROUND(I179*H179,2)</f>
        <v>0</v>
      </c>
      <c r="K179" s="216" t="s">
        <v>142</v>
      </c>
      <c r="L179" s="46"/>
      <c r="M179" s="221" t="s">
        <v>19</v>
      </c>
      <c r="N179" s="222" t="s">
        <v>43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132</v>
      </c>
      <c r="AT179" s="225" t="s">
        <v>128</v>
      </c>
      <c r="AU179" s="225" t="s">
        <v>81</v>
      </c>
      <c r="AY179" s="19" t="s">
        <v>126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79</v>
      </c>
      <c r="BK179" s="226">
        <f>ROUND(I179*H179,2)</f>
        <v>0</v>
      </c>
      <c r="BL179" s="19" t="s">
        <v>132</v>
      </c>
      <c r="BM179" s="225" t="s">
        <v>240</v>
      </c>
    </row>
    <row r="180" s="2" customFormat="1">
      <c r="A180" s="40"/>
      <c r="B180" s="41"/>
      <c r="C180" s="42"/>
      <c r="D180" s="227" t="s">
        <v>134</v>
      </c>
      <c r="E180" s="42"/>
      <c r="F180" s="228" t="s">
        <v>241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134</v>
      </c>
      <c r="AU180" s="19" t="s">
        <v>81</v>
      </c>
    </row>
    <row r="181" s="2" customFormat="1">
      <c r="A181" s="40"/>
      <c r="B181" s="41"/>
      <c r="C181" s="42"/>
      <c r="D181" s="254" t="s">
        <v>145</v>
      </c>
      <c r="E181" s="42"/>
      <c r="F181" s="255" t="s">
        <v>242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145</v>
      </c>
      <c r="AU181" s="19" t="s">
        <v>81</v>
      </c>
    </row>
    <row r="182" s="13" customFormat="1">
      <c r="A182" s="13"/>
      <c r="B182" s="233"/>
      <c r="C182" s="234"/>
      <c r="D182" s="227" t="s">
        <v>137</v>
      </c>
      <c r="E182" s="235" t="s">
        <v>19</v>
      </c>
      <c r="F182" s="236" t="s">
        <v>156</v>
      </c>
      <c r="G182" s="234"/>
      <c r="H182" s="235" t="s">
        <v>19</v>
      </c>
      <c r="I182" s="237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137</v>
      </c>
      <c r="AU182" s="242" t="s">
        <v>81</v>
      </c>
      <c r="AV182" s="13" t="s">
        <v>79</v>
      </c>
      <c r="AW182" s="13" t="s">
        <v>33</v>
      </c>
      <c r="AX182" s="13" t="s">
        <v>72</v>
      </c>
      <c r="AY182" s="242" t="s">
        <v>126</v>
      </c>
    </row>
    <row r="183" s="14" customFormat="1">
      <c r="A183" s="14"/>
      <c r="B183" s="243"/>
      <c r="C183" s="244"/>
      <c r="D183" s="227" t="s">
        <v>137</v>
      </c>
      <c r="E183" s="245" t="s">
        <v>19</v>
      </c>
      <c r="F183" s="246" t="s">
        <v>8</v>
      </c>
      <c r="G183" s="244"/>
      <c r="H183" s="247">
        <v>12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137</v>
      </c>
      <c r="AU183" s="253" t="s">
        <v>81</v>
      </c>
      <c r="AV183" s="14" t="s">
        <v>81</v>
      </c>
      <c r="AW183" s="14" t="s">
        <v>33</v>
      </c>
      <c r="AX183" s="14" t="s">
        <v>79</v>
      </c>
      <c r="AY183" s="253" t="s">
        <v>126</v>
      </c>
    </row>
    <row r="184" s="2" customFormat="1" ht="16.5" customHeight="1">
      <c r="A184" s="40"/>
      <c r="B184" s="41"/>
      <c r="C184" s="214" t="s">
        <v>243</v>
      </c>
      <c r="D184" s="214" t="s">
        <v>128</v>
      </c>
      <c r="E184" s="215" t="s">
        <v>244</v>
      </c>
      <c r="F184" s="216" t="s">
        <v>245</v>
      </c>
      <c r="G184" s="217" t="s">
        <v>151</v>
      </c>
      <c r="H184" s="218">
        <v>1</v>
      </c>
      <c r="I184" s="219"/>
      <c r="J184" s="220">
        <f>ROUND(I184*H184,2)</f>
        <v>0</v>
      </c>
      <c r="K184" s="216" t="s">
        <v>142</v>
      </c>
      <c r="L184" s="46"/>
      <c r="M184" s="221" t="s">
        <v>19</v>
      </c>
      <c r="N184" s="222" t="s">
        <v>43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132</v>
      </c>
      <c r="AT184" s="225" t="s">
        <v>128</v>
      </c>
      <c r="AU184" s="225" t="s">
        <v>81</v>
      </c>
      <c r="AY184" s="19" t="s">
        <v>126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79</v>
      </c>
      <c r="BK184" s="226">
        <f>ROUND(I184*H184,2)</f>
        <v>0</v>
      </c>
      <c r="BL184" s="19" t="s">
        <v>132</v>
      </c>
      <c r="BM184" s="225" t="s">
        <v>246</v>
      </c>
    </row>
    <row r="185" s="2" customFormat="1">
      <c r="A185" s="40"/>
      <c r="B185" s="41"/>
      <c r="C185" s="42"/>
      <c r="D185" s="227" t="s">
        <v>134</v>
      </c>
      <c r="E185" s="42"/>
      <c r="F185" s="228" t="s">
        <v>247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134</v>
      </c>
      <c r="AU185" s="19" t="s">
        <v>81</v>
      </c>
    </row>
    <row r="186" s="2" customFormat="1">
      <c r="A186" s="40"/>
      <c r="B186" s="41"/>
      <c r="C186" s="42"/>
      <c r="D186" s="254" t="s">
        <v>145</v>
      </c>
      <c r="E186" s="42"/>
      <c r="F186" s="255" t="s">
        <v>248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145</v>
      </c>
      <c r="AU186" s="19" t="s">
        <v>81</v>
      </c>
    </row>
    <row r="187" s="13" customFormat="1">
      <c r="A187" s="13"/>
      <c r="B187" s="233"/>
      <c r="C187" s="234"/>
      <c r="D187" s="227" t="s">
        <v>137</v>
      </c>
      <c r="E187" s="235" t="s">
        <v>19</v>
      </c>
      <c r="F187" s="236" t="s">
        <v>156</v>
      </c>
      <c r="G187" s="234"/>
      <c r="H187" s="235" t="s">
        <v>19</v>
      </c>
      <c r="I187" s="237"/>
      <c r="J187" s="234"/>
      <c r="K187" s="234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137</v>
      </c>
      <c r="AU187" s="242" t="s">
        <v>81</v>
      </c>
      <c r="AV187" s="13" t="s">
        <v>79</v>
      </c>
      <c r="AW187" s="13" t="s">
        <v>33</v>
      </c>
      <c r="AX187" s="13" t="s">
        <v>72</v>
      </c>
      <c r="AY187" s="242" t="s">
        <v>126</v>
      </c>
    </row>
    <row r="188" s="14" customFormat="1">
      <c r="A188" s="14"/>
      <c r="B188" s="243"/>
      <c r="C188" s="244"/>
      <c r="D188" s="227" t="s">
        <v>137</v>
      </c>
      <c r="E188" s="245" t="s">
        <v>19</v>
      </c>
      <c r="F188" s="246" t="s">
        <v>79</v>
      </c>
      <c r="G188" s="244"/>
      <c r="H188" s="247">
        <v>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137</v>
      </c>
      <c r="AU188" s="253" t="s">
        <v>81</v>
      </c>
      <c r="AV188" s="14" t="s">
        <v>81</v>
      </c>
      <c r="AW188" s="14" t="s">
        <v>33</v>
      </c>
      <c r="AX188" s="14" t="s">
        <v>79</v>
      </c>
      <c r="AY188" s="253" t="s">
        <v>126</v>
      </c>
    </row>
    <row r="189" s="2" customFormat="1" ht="16.5" customHeight="1">
      <c r="A189" s="40"/>
      <c r="B189" s="41"/>
      <c r="C189" s="214" t="s">
        <v>249</v>
      </c>
      <c r="D189" s="214" t="s">
        <v>128</v>
      </c>
      <c r="E189" s="215" t="s">
        <v>250</v>
      </c>
      <c r="F189" s="216" t="s">
        <v>251</v>
      </c>
      <c r="G189" s="217" t="s">
        <v>151</v>
      </c>
      <c r="H189" s="218">
        <v>1</v>
      </c>
      <c r="I189" s="219"/>
      <c r="J189" s="220">
        <f>ROUND(I189*H189,2)</f>
        <v>0</v>
      </c>
      <c r="K189" s="216" t="s">
        <v>142</v>
      </c>
      <c r="L189" s="46"/>
      <c r="M189" s="221" t="s">
        <v>19</v>
      </c>
      <c r="N189" s="222" t="s">
        <v>43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132</v>
      </c>
      <c r="AT189" s="225" t="s">
        <v>128</v>
      </c>
      <c r="AU189" s="225" t="s">
        <v>81</v>
      </c>
      <c r="AY189" s="19" t="s">
        <v>126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79</v>
      </c>
      <c r="BK189" s="226">
        <f>ROUND(I189*H189,2)</f>
        <v>0</v>
      </c>
      <c r="BL189" s="19" t="s">
        <v>132</v>
      </c>
      <c r="BM189" s="225" t="s">
        <v>252</v>
      </c>
    </row>
    <row r="190" s="2" customFormat="1">
      <c r="A190" s="40"/>
      <c r="B190" s="41"/>
      <c r="C190" s="42"/>
      <c r="D190" s="227" t="s">
        <v>134</v>
      </c>
      <c r="E190" s="42"/>
      <c r="F190" s="228" t="s">
        <v>253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134</v>
      </c>
      <c r="AU190" s="19" t="s">
        <v>81</v>
      </c>
    </row>
    <row r="191" s="2" customFormat="1">
      <c r="A191" s="40"/>
      <c r="B191" s="41"/>
      <c r="C191" s="42"/>
      <c r="D191" s="254" t="s">
        <v>145</v>
      </c>
      <c r="E191" s="42"/>
      <c r="F191" s="255" t="s">
        <v>254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145</v>
      </c>
      <c r="AU191" s="19" t="s">
        <v>81</v>
      </c>
    </row>
    <row r="192" s="13" customFormat="1">
      <c r="A192" s="13"/>
      <c r="B192" s="233"/>
      <c r="C192" s="234"/>
      <c r="D192" s="227" t="s">
        <v>137</v>
      </c>
      <c r="E192" s="235" t="s">
        <v>19</v>
      </c>
      <c r="F192" s="236" t="s">
        <v>156</v>
      </c>
      <c r="G192" s="234"/>
      <c r="H192" s="235" t="s">
        <v>19</v>
      </c>
      <c r="I192" s="237"/>
      <c r="J192" s="234"/>
      <c r="K192" s="234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137</v>
      </c>
      <c r="AU192" s="242" t="s">
        <v>81</v>
      </c>
      <c r="AV192" s="13" t="s">
        <v>79</v>
      </c>
      <c r="AW192" s="13" t="s">
        <v>33</v>
      </c>
      <c r="AX192" s="13" t="s">
        <v>72</v>
      </c>
      <c r="AY192" s="242" t="s">
        <v>126</v>
      </c>
    </row>
    <row r="193" s="14" customFormat="1">
      <c r="A193" s="14"/>
      <c r="B193" s="243"/>
      <c r="C193" s="244"/>
      <c r="D193" s="227" t="s">
        <v>137</v>
      </c>
      <c r="E193" s="245" t="s">
        <v>19</v>
      </c>
      <c r="F193" s="246" t="s">
        <v>79</v>
      </c>
      <c r="G193" s="244"/>
      <c r="H193" s="247">
        <v>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137</v>
      </c>
      <c r="AU193" s="253" t="s">
        <v>81</v>
      </c>
      <c r="AV193" s="14" t="s">
        <v>81</v>
      </c>
      <c r="AW193" s="14" t="s">
        <v>33</v>
      </c>
      <c r="AX193" s="14" t="s">
        <v>79</v>
      </c>
      <c r="AY193" s="253" t="s">
        <v>126</v>
      </c>
    </row>
    <row r="194" s="2" customFormat="1" ht="16.5" customHeight="1">
      <c r="A194" s="40"/>
      <c r="B194" s="41"/>
      <c r="C194" s="214" t="s">
        <v>255</v>
      </c>
      <c r="D194" s="214" t="s">
        <v>128</v>
      </c>
      <c r="E194" s="215" t="s">
        <v>256</v>
      </c>
      <c r="F194" s="216" t="s">
        <v>257</v>
      </c>
      <c r="G194" s="217" t="s">
        <v>151</v>
      </c>
      <c r="H194" s="218">
        <v>1</v>
      </c>
      <c r="I194" s="219"/>
      <c r="J194" s="220">
        <f>ROUND(I194*H194,2)</f>
        <v>0</v>
      </c>
      <c r="K194" s="216" t="s">
        <v>142</v>
      </c>
      <c r="L194" s="46"/>
      <c r="M194" s="221" t="s">
        <v>19</v>
      </c>
      <c r="N194" s="222" t="s">
        <v>43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132</v>
      </c>
      <c r="AT194" s="225" t="s">
        <v>128</v>
      </c>
      <c r="AU194" s="225" t="s">
        <v>81</v>
      </c>
      <c r="AY194" s="19" t="s">
        <v>126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132</v>
      </c>
      <c r="BM194" s="225" t="s">
        <v>258</v>
      </c>
    </row>
    <row r="195" s="2" customFormat="1">
      <c r="A195" s="40"/>
      <c r="B195" s="41"/>
      <c r="C195" s="42"/>
      <c r="D195" s="227" t="s">
        <v>134</v>
      </c>
      <c r="E195" s="42"/>
      <c r="F195" s="228" t="s">
        <v>259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134</v>
      </c>
      <c r="AU195" s="19" t="s">
        <v>81</v>
      </c>
    </row>
    <row r="196" s="2" customFormat="1">
      <c r="A196" s="40"/>
      <c r="B196" s="41"/>
      <c r="C196" s="42"/>
      <c r="D196" s="254" t="s">
        <v>145</v>
      </c>
      <c r="E196" s="42"/>
      <c r="F196" s="255" t="s">
        <v>260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145</v>
      </c>
      <c r="AU196" s="19" t="s">
        <v>81</v>
      </c>
    </row>
    <row r="197" s="13" customFormat="1">
      <c r="A197" s="13"/>
      <c r="B197" s="233"/>
      <c r="C197" s="234"/>
      <c r="D197" s="227" t="s">
        <v>137</v>
      </c>
      <c r="E197" s="235" t="s">
        <v>19</v>
      </c>
      <c r="F197" s="236" t="s">
        <v>156</v>
      </c>
      <c r="G197" s="234"/>
      <c r="H197" s="235" t="s">
        <v>19</v>
      </c>
      <c r="I197" s="237"/>
      <c r="J197" s="234"/>
      <c r="K197" s="234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137</v>
      </c>
      <c r="AU197" s="242" t="s">
        <v>81</v>
      </c>
      <c r="AV197" s="13" t="s">
        <v>79</v>
      </c>
      <c r="AW197" s="13" t="s">
        <v>33</v>
      </c>
      <c r="AX197" s="13" t="s">
        <v>72</v>
      </c>
      <c r="AY197" s="242" t="s">
        <v>126</v>
      </c>
    </row>
    <row r="198" s="14" customFormat="1">
      <c r="A198" s="14"/>
      <c r="B198" s="243"/>
      <c r="C198" s="244"/>
      <c r="D198" s="227" t="s">
        <v>137</v>
      </c>
      <c r="E198" s="245" t="s">
        <v>19</v>
      </c>
      <c r="F198" s="246" t="s">
        <v>79</v>
      </c>
      <c r="G198" s="244"/>
      <c r="H198" s="247">
        <v>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137</v>
      </c>
      <c r="AU198" s="253" t="s">
        <v>81</v>
      </c>
      <c r="AV198" s="14" t="s">
        <v>81</v>
      </c>
      <c r="AW198" s="14" t="s">
        <v>33</v>
      </c>
      <c r="AX198" s="14" t="s">
        <v>79</v>
      </c>
      <c r="AY198" s="253" t="s">
        <v>126</v>
      </c>
    </row>
    <row r="199" s="2" customFormat="1" ht="16.5" customHeight="1">
      <c r="A199" s="40"/>
      <c r="B199" s="41"/>
      <c r="C199" s="214" t="s">
        <v>261</v>
      </c>
      <c r="D199" s="214" t="s">
        <v>128</v>
      </c>
      <c r="E199" s="215" t="s">
        <v>262</v>
      </c>
      <c r="F199" s="216" t="s">
        <v>263</v>
      </c>
      <c r="G199" s="217" t="s">
        <v>151</v>
      </c>
      <c r="H199" s="218">
        <v>11</v>
      </c>
      <c r="I199" s="219"/>
      <c r="J199" s="220">
        <f>ROUND(I199*H199,2)</f>
        <v>0</v>
      </c>
      <c r="K199" s="216" t="s">
        <v>142</v>
      </c>
      <c r="L199" s="46"/>
      <c r="M199" s="221" t="s">
        <v>19</v>
      </c>
      <c r="N199" s="222" t="s">
        <v>43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132</v>
      </c>
      <c r="AT199" s="225" t="s">
        <v>128</v>
      </c>
      <c r="AU199" s="225" t="s">
        <v>81</v>
      </c>
      <c r="AY199" s="19" t="s">
        <v>126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132</v>
      </c>
      <c r="BM199" s="225" t="s">
        <v>264</v>
      </c>
    </row>
    <row r="200" s="2" customFormat="1">
      <c r="A200" s="40"/>
      <c r="B200" s="41"/>
      <c r="C200" s="42"/>
      <c r="D200" s="227" t="s">
        <v>134</v>
      </c>
      <c r="E200" s="42"/>
      <c r="F200" s="228" t="s">
        <v>265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134</v>
      </c>
      <c r="AU200" s="19" t="s">
        <v>81</v>
      </c>
    </row>
    <row r="201" s="2" customFormat="1">
      <c r="A201" s="40"/>
      <c r="B201" s="41"/>
      <c r="C201" s="42"/>
      <c r="D201" s="254" t="s">
        <v>145</v>
      </c>
      <c r="E201" s="42"/>
      <c r="F201" s="255" t="s">
        <v>266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145</v>
      </c>
      <c r="AU201" s="19" t="s">
        <v>81</v>
      </c>
    </row>
    <row r="202" s="13" customFormat="1">
      <c r="A202" s="13"/>
      <c r="B202" s="233"/>
      <c r="C202" s="234"/>
      <c r="D202" s="227" t="s">
        <v>137</v>
      </c>
      <c r="E202" s="235" t="s">
        <v>19</v>
      </c>
      <c r="F202" s="236" t="s">
        <v>156</v>
      </c>
      <c r="G202" s="234"/>
      <c r="H202" s="235" t="s">
        <v>19</v>
      </c>
      <c r="I202" s="237"/>
      <c r="J202" s="234"/>
      <c r="K202" s="234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137</v>
      </c>
      <c r="AU202" s="242" t="s">
        <v>81</v>
      </c>
      <c r="AV202" s="13" t="s">
        <v>79</v>
      </c>
      <c r="AW202" s="13" t="s">
        <v>33</v>
      </c>
      <c r="AX202" s="13" t="s">
        <v>72</v>
      </c>
      <c r="AY202" s="242" t="s">
        <v>126</v>
      </c>
    </row>
    <row r="203" s="14" customFormat="1">
      <c r="A203" s="14"/>
      <c r="B203" s="243"/>
      <c r="C203" s="244"/>
      <c r="D203" s="227" t="s">
        <v>137</v>
      </c>
      <c r="E203" s="245" t="s">
        <v>19</v>
      </c>
      <c r="F203" s="246" t="s">
        <v>162</v>
      </c>
      <c r="G203" s="244"/>
      <c r="H203" s="247">
        <v>11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137</v>
      </c>
      <c r="AU203" s="253" t="s">
        <v>81</v>
      </c>
      <c r="AV203" s="14" t="s">
        <v>81</v>
      </c>
      <c r="AW203" s="14" t="s">
        <v>33</v>
      </c>
      <c r="AX203" s="14" t="s">
        <v>79</v>
      </c>
      <c r="AY203" s="253" t="s">
        <v>126</v>
      </c>
    </row>
    <row r="204" s="2" customFormat="1" ht="16.5" customHeight="1">
      <c r="A204" s="40"/>
      <c r="B204" s="41"/>
      <c r="C204" s="214" t="s">
        <v>7</v>
      </c>
      <c r="D204" s="214" t="s">
        <v>128</v>
      </c>
      <c r="E204" s="215" t="s">
        <v>267</v>
      </c>
      <c r="F204" s="216" t="s">
        <v>268</v>
      </c>
      <c r="G204" s="217" t="s">
        <v>151</v>
      </c>
      <c r="H204" s="218">
        <v>12</v>
      </c>
      <c r="I204" s="219"/>
      <c r="J204" s="220">
        <f>ROUND(I204*H204,2)</f>
        <v>0</v>
      </c>
      <c r="K204" s="216" t="s">
        <v>142</v>
      </c>
      <c r="L204" s="46"/>
      <c r="M204" s="221" t="s">
        <v>19</v>
      </c>
      <c r="N204" s="222" t="s">
        <v>43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132</v>
      </c>
      <c r="AT204" s="225" t="s">
        <v>128</v>
      </c>
      <c r="AU204" s="225" t="s">
        <v>81</v>
      </c>
      <c r="AY204" s="19" t="s">
        <v>126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79</v>
      </c>
      <c r="BK204" s="226">
        <f>ROUND(I204*H204,2)</f>
        <v>0</v>
      </c>
      <c r="BL204" s="19" t="s">
        <v>132</v>
      </c>
      <c r="BM204" s="225" t="s">
        <v>269</v>
      </c>
    </row>
    <row r="205" s="2" customFormat="1">
      <c r="A205" s="40"/>
      <c r="B205" s="41"/>
      <c r="C205" s="42"/>
      <c r="D205" s="227" t="s">
        <v>134</v>
      </c>
      <c r="E205" s="42"/>
      <c r="F205" s="228" t="s">
        <v>270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134</v>
      </c>
      <c r="AU205" s="19" t="s">
        <v>81</v>
      </c>
    </row>
    <row r="206" s="2" customFormat="1">
      <c r="A206" s="40"/>
      <c r="B206" s="41"/>
      <c r="C206" s="42"/>
      <c r="D206" s="254" t="s">
        <v>145</v>
      </c>
      <c r="E206" s="42"/>
      <c r="F206" s="255" t="s">
        <v>271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145</v>
      </c>
      <c r="AU206" s="19" t="s">
        <v>81</v>
      </c>
    </row>
    <row r="207" s="13" customFormat="1">
      <c r="A207" s="13"/>
      <c r="B207" s="233"/>
      <c r="C207" s="234"/>
      <c r="D207" s="227" t="s">
        <v>137</v>
      </c>
      <c r="E207" s="235" t="s">
        <v>19</v>
      </c>
      <c r="F207" s="236" t="s">
        <v>156</v>
      </c>
      <c r="G207" s="234"/>
      <c r="H207" s="235" t="s">
        <v>19</v>
      </c>
      <c r="I207" s="237"/>
      <c r="J207" s="234"/>
      <c r="K207" s="234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137</v>
      </c>
      <c r="AU207" s="242" t="s">
        <v>81</v>
      </c>
      <c r="AV207" s="13" t="s">
        <v>79</v>
      </c>
      <c r="AW207" s="13" t="s">
        <v>33</v>
      </c>
      <c r="AX207" s="13" t="s">
        <v>72</v>
      </c>
      <c r="AY207" s="242" t="s">
        <v>126</v>
      </c>
    </row>
    <row r="208" s="14" customFormat="1">
      <c r="A208" s="14"/>
      <c r="B208" s="243"/>
      <c r="C208" s="244"/>
      <c r="D208" s="227" t="s">
        <v>137</v>
      </c>
      <c r="E208" s="245" t="s">
        <v>19</v>
      </c>
      <c r="F208" s="246" t="s">
        <v>8</v>
      </c>
      <c r="G208" s="244"/>
      <c r="H208" s="247">
        <v>12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137</v>
      </c>
      <c r="AU208" s="253" t="s">
        <v>81</v>
      </c>
      <c r="AV208" s="14" t="s">
        <v>81</v>
      </c>
      <c r="AW208" s="14" t="s">
        <v>33</v>
      </c>
      <c r="AX208" s="14" t="s">
        <v>79</v>
      </c>
      <c r="AY208" s="253" t="s">
        <v>126</v>
      </c>
    </row>
    <row r="209" s="2" customFormat="1" ht="16.5" customHeight="1">
      <c r="A209" s="40"/>
      <c r="B209" s="41"/>
      <c r="C209" s="214" t="s">
        <v>272</v>
      </c>
      <c r="D209" s="214" t="s">
        <v>128</v>
      </c>
      <c r="E209" s="215" t="s">
        <v>273</v>
      </c>
      <c r="F209" s="216" t="s">
        <v>274</v>
      </c>
      <c r="G209" s="217" t="s">
        <v>151</v>
      </c>
      <c r="H209" s="218">
        <v>1</v>
      </c>
      <c r="I209" s="219"/>
      <c r="J209" s="220">
        <f>ROUND(I209*H209,2)</f>
        <v>0</v>
      </c>
      <c r="K209" s="216" t="s">
        <v>142</v>
      </c>
      <c r="L209" s="46"/>
      <c r="M209" s="221" t="s">
        <v>19</v>
      </c>
      <c r="N209" s="222" t="s">
        <v>43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132</v>
      </c>
      <c r="AT209" s="225" t="s">
        <v>128</v>
      </c>
      <c r="AU209" s="225" t="s">
        <v>81</v>
      </c>
      <c r="AY209" s="19" t="s">
        <v>126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79</v>
      </c>
      <c r="BK209" s="226">
        <f>ROUND(I209*H209,2)</f>
        <v>0</v>
      </c>
      <c r="BL209" s="19" t="s">
        <v>132</v>
      </c>
      <c r="BM209" s="225" t="s">
        <v>275</v>
      </c>
    </row>
    <row r="210" s="2" customFormat="1">
      <c r="A210" s="40"/>
      <c r="B210" s="41"/>
      <c r="C210" s="42"/>
      <c r="D210" s="227" t="s">
        <v>134</v>
      </c>
      <c r="E210" s="42"/>
      <c r="F210" s="228" t="s">
        <v>276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134</v>
      </c>
      <c r="AU210" s="19" t="s">
        <v>81</v>
      </c>
    </row>
    <row r="211" s="2" customFormat="1">
      <c r="A211" s="40"/>
      <c r="B211" s="41"/>
      <c r="C211" s="42"/>
      <c r="D211" s="254" t="s">
        <v>145</v>
      </c>
      <c r="E211" s="42"/>
      <c r="F211" s="255" t="s">
        <v>277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145</v>
      </c>
      <c r="AU211" s="19" t="s">
        <v>81</v>
      </c>
    </row>
    <row r="212" s="13" customFormat="1">
      <c r="A212" s="13"/>
      <c r="B212" s="233"/>
      <c r="C212" s="234"/>
      <c r="D212" s="227" t="s">
        <v>137</v>
      </c>
      <c r="E212" s="235" t="s">
        <v>19</v>
      </c>
      <c r="F212" s="236" t="s">
        <v>156</v>
      </c>
      <c r="G212" s="234"/>
      <c r="H212" s="235" t="s">
        <v>19</v>
      </c>
      <c r="I212" s="237"/>
      <c r="J212" s="234"/>
      <c r="K212" s="234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137</v>
      </c>
      <c r="AU212" s="242" t="s">
        <v>81</v>
      </c>
      <c r="AV212" s="13" t="s">
        <v>79</v>
      </c>
      <c r="AW212" s="13" t="s">
        <v>33</v>
      </c>
      <c r="AX212" s="13" t="s">
        <v>72</v>
      </c>
      <c r="AY212" s="242" t="s">
        <v>126</v>
      </c>
    </row>
    <row r="213" s="14" customFormat="1">
      <c r="A213" s="14"/>
      <c r="B213" s="243"/>
      <c r="C213" s="244"/>
      <c r="D213" s="227" t="s">
        <v>137</v>
      </c>
      <c r="E213" s="245" t="s">
        <v>19</v>
      </c>
      <c r="F213" s="246" t="s">
        <v>79</v>
      </c>
      <c r="G213" s="244"/>
      <c r="H213" s="247">
        <v>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137</v>
      </c>
      <c r="AU213" s="253" t="s">
        <v>81</v>
      </c>
      <c r="AV213" s="14" t="s">
        <v>81</v>
      </c>
      <c r="AW213" s="14" t="s">
        <v>33</v>
      </c>
      <c r="AX213" s="14" t="s">
        <v>79</v>
      </c>
      <c r="AY213" s="253" t="s">
        <v>126</v>
      </c>
    </row>
    <row r="214" s="2" customFormat="1" ht="16.5" customHeight="1">
      <c r="A214" s="40"/>
      <c r="B214" s="41"/>
      <c r="C214" s="214" t="s">
        <v>278</v>
      </c>
      <c r="D214" s="214" t="s">
        <v>128</v>
      </c>
      <c r="E214" s="215" t="s">
        <v>279</v>
      </c>
      <c r="F214" s="216" t="s">
        <v>280</v>
      </c>
      <c r="G214" s="217" t="s">
        <v>151</v>
      </c>
      <c r="H214" s="218">
        <v>1</v>
      </c>
      <c r="I214" s="219"/>
      <c r="J214" s="220">
        <f>ROUND(I214*H214,2)</f>
        <v>0</v>
      </c>
      <c r="K214" s="216" t="s">
        <v>142</v>
      </c>
      <c r="L214" s="46"/>
      <c r="M214" s="221" t="s">
        <v>19</v>
      </c>
      <c r="N214" s="222" t="s">
        <v>43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132</v>
      </c>
      <c r="AT214" s="225" t="s">
        <v>128</v>
      </c>
      <c r="AU214" s="225" t="s">
        <v>81</v>
      </c>
      <c r="AY214" s="19" t="s">
        <v>126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132</v>
      </c>
      <c r="BM214" s="225" t="s">
        <v>281</v>
      </c>
    </row>
    <row r="215" s="2" customFormat="1">
      <c r="A215" s="40"/>
      <c r="B215" s="41"/>
      <c r="C215" s="42"/>
      <c r="D215" s="227" t="s">
        <v>134</v>
      </c>
      <c r="E215" s="42"/>
      <c r="F215" s="228" t="s">
        <v>282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134</v>
      </c>
      <c r="AU215" s="19" t="s">
        <v>81</v>
      </c>
    </row>
    <row r="216" s="2" customFormat="1">
      <c r="A216" s="40"/>
      <c r="B216" s="41"/>
      <c r="C216" s="42"/>
      <c r="D216" s="254" t="s">
        <v>145</v>
      </c>
      <c r="E216" s="42"/>
      <c r="F216" s="255" t="s">
        <v>283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145</v>
      </c>
      <c r="AU216" s="19" t="s">
        <v>81</v>
      </c>
    </row>
    <row r="217" s="13" customFormat="1">
      <c r="A217" s="13"/>
      <c r="B217" s="233"/>
      <c r="C217" s="234"/>
      <c r="D217" s="227" t="s">
        <v>137</v>
      </c>
      <c r="E217" s="235" t="s">
        <v>19</v>
      </c>
      <c r="F217" s="236" t="s">
        <v>156</v>
      </c>
      <c r="G217" s="234"/>
      <c r="H217" s="235" t="s">
        <v>19</v>
      </c>
      <c r="I217" s="237"/>
      <c r="J217" s="234"/>
      <c r="K217" s="234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137</v>
      </c>
      <c r="AU217" s="242" t="s">
        <v>81</v>
      </c>
      <c r="AV217" s="13" t="s">
        <v>79</v>
      </c>
      <c r="AW217" s="13" t="s">
        <v>33</v>
      </c>
      <c r="AX217" s="13" t="s">
        <v>72</v>
      </c>
      <c r="AY217" s="242" t="s">
        <v>126</v>
      </c>
    </row>
    <row r="218" s="14" customFormat="1">
      <c r="A218" s="14"/>
      <c r="B218" s="243"/>
      <c r="C218" s="244"/>
      <c r="D218" s="227" t="s">
        <v>137</v>
      </c>
      <c r="E218" s="245" t="s">
        <v>19</v>
      </c>
      <c r="F218" s="246" t="s">
        <v>79</v>
      </c>
      <c r="G218" s="244"/>
      <c r="H218" s="247">
        <v>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137</v>
      </c>
      <c r="AU218" s="253" t="s">
        <v>81</v>
      </c>
      <c r="AV218" s="14" t="s">
        <v>81</v>
      </c>
      <c r="AW218" s="14" t="s">
        <v>33</v>
      </c>
      <c r="AX218" s="14" t="s">
        <v>79</v>
      </c>
      <c r="AY218" s="253" t="s">
        <v>126</v>
      </c>
    </row>
    <row r="219" s="2" customFormat="1" ht="16.5" customHeight="1">
      <c r="A219" s="40"/>
      <c r="B219" s="41"/>
      <c r="C219" s="214" t="s">
        <v>284</v>
      </c>
      <c r="D219" s="214" t="s">
        <v>128</v>
      </c>
      <c r="E219" s="215" t="s">
        <v>285</v>
      </c>
      <c r="F219" s="216" t="s">
        <v>286</v>
      </c>
      <c r="G219" s="217" t="s">
        <v>151</v>
      </c>
      <c r="H219" s="218">
        <v>1</v>
      </c>
      <c r="I219" s="219"/>
      <c r="J219" s="220">
        <f>ROUND(I219*H219,2)</f>
        <v>0</v>
      </c>
      <c r="K219" s="216" t="s">
        <v>142</v>
      </c>
      <c r="L219" s="46"/>
      <c r="M219" s="221" t="s">
        <v>19</v>
      </c>
      <c r="N219" s="222" t="s">
        <v>43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132</v>
      </c>
      <c r="AT219" s="225" t="s">
        <v>128</v>
      </c>
      <c r="AU219" s="225" t="s">
        <v>81</v>
      </c>
      <c r="AY219" s="19" t="s">
        <v>126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79</v>
      </c>
      <c r="BK219" s="226">
        <f>ROUND(I219*H219,2)</f>
        <v>0</v>
      </c>
      <c r="BL219" s="19" t="s">
        <v>132</v>
      </c>
      <c r="BM219" s="225" t="s">
        <v>287</v>
      </c>
    </row>
    <row r="220" s="2" customFormat="1">
      <c r="A220" s="40"/>
      <c r="B220" s="41"/>
      <c r="C220" s="42"/>
      <c r="D220" s="227" t="s">
        <v>134</v>
      </c>
      <c r="E220" s="42"/>
      <c r="F220" s="228" t="s">
        <v>288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134</v>
      </c>
      <c r="AU220" s="19" t="s">
        <v>81</v>
      </c>
    </row>
    <row r="221" s="2" customFormat="1">
      <c r="A221" s="40"/>
      <c r="B221" s="41"/>
      <c r="C221" s="42"/>
      <c r="D221" s="254" t="s">
        <v>145</v>
      </c>
      <c r="E221" s="42"/>
      <c r="F221" s="255" t="s">
        <v>289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145</v>
      </c>
      <c r="AU221" s="19" t="s">
        <v>81</v>
      </c>
    </row>
    <row r="222" s="13" customFormat="1">
      <c r="A222" s="13"/>
      <c r="B222" s="233"/>
      <c r="C222" s="234"/>
      <c r="D222" s="227" t="s">
        <v>137</v>
      </c>
      <c r="E222" s="235" t="s">
        <v>19</v>
      </c>
      <c r="F222" s="236" t="s">
        <v>156</v>
      </c>
      <c r="G222" s="234"/>
      <c r="H222" s="235" t="s">
        <v>19</v>
      </c>
      <c r="I222" s="237"/>
      <c r="J222" s="234"/>
      <c r="K222" s="234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137</v>
      </c>
      <c r="AU222" s="242" t="s">
        <v>81</v>
      </c>
      <c r="AV222" s="13" t="s">
        <v>79</v>
      </c>
      <c r="AW222" s="13" t="s">
        <v>33</v>
      </c>
      <c r="AX222" s="13" t="s">
        <v>72</v>
      </c>
      <c r="AY222" s="242" t="s">
        <v>126</v>
      </c>
    </row>
    <row r="223" s="14" customFormat="1">
      <c r="A223" s="14"/>
      <c r="B223" s="243"/>
      <c r="C223" s="244"/>
      <c r="D223" s="227" t="s">
        <v>137</v>
      </c>
      <c r="E223" s="245" t="s">
        <v>19</v>
      </c>
      <c r="F223" s="246" t="s">
        <v>79</v>
      </c>
      <c r="G223" s="244"/>
      <c r="H223" s="247">
        <v>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137</v>
      </c>
      <c r="AU223" s="253" t="s">
        <v>81</v>
      </c>
      <c r="AV223" s="14" t="s">
        <v>81</v>
      </c>
      <c r="AW223" s="14" t="s">
        <v>33</v>
      </c>
      <c r="AX223" s="14" t="s">
        <v>79</v>
      </c>
      <c r="AY223" s="253" t="s">
        <v>126</v>
      </c>
    </row>
    <row r="224" s="2" customFormat="1" ht="16.5" customHeight="1">
      <c r="A224" s="40"/>
      <c r="B224" s="41"/>
      <c r="C224" s="214" t="s">
        <v>290</v>
      </c>
      <c r="D224" s="214" t="s">
        <v>128</v>
      </c>
      <c r="E224" s="215" t="s">
        <v>291</v>
      </c>
      <c r="F224" s="216" t="s">
        <v>292</v>
      </c>
      <c r="G224" s="217" t="s">
        <v>151</v>
      </c>
      <c r="H224" s="218">
        <v>12</v>
      </c>
      <c r="I224" s="219"/>
      <c r="J224" s="220">
        <f>ROUND(I224*H224,2)</f>
        <v>0</v>
      </c>
      <c r="K224" s="216" t="s">
        <v>142</v>
      </c>
      <c r="L224" s="46"/>
      <c r="M224" s="221" t="s">
        <v>19</v>
      </c>
      <c r="N224" s="222" t="s">
        <v>43</v>
      </c>
      <c r="O224" s="86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132</v>
      </c>
      <c r="AT224" s="225" t="s">
        <v>128</v>
      </c>
      <c r="AU224" s="225" t="s">
        <v>81</v>
      </c>
      <c r="AY224" s="19" t="s">
        <v>126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79</v>
      </c>
      <c r="BK224" s="226">
        <f>ROUND(I224*H224,2)</f>
        <v>0</v>
      </c>
      <c r="BL224" s="19" t="s">
        <v>132</v>
      </c>
      <c r="BM224" s="225" t="s">
        <v>293</v>
      </c>
    </row>
    <row r="225" s="2" customFormat="1">
      <c r="A225" s="40"/>
      <c r="B225" s="41"/>
      <c r="C225" s="42"/>
      <c r="D225" s="227" t="s">
        <v>134</v>
      </c>
      <c r="E225" s="42"/>
      <c r="F225" s="228" t="s">
        <v>294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134</v>
      </c>
      <c r="AU225" s="19" t="s">
        <v>81</v>
      </c>
    </row>
    <row r="226" s="2" customFormat="1">
      <c r="A226" s="40"/>
      <c r="B226" s="41"/>
      <c r="C226" s="42"/>
      <c r="D226" s="254" t="s">
        <v>145</v>
      </c>
      <c r="E226" s="42"/>
      <c r="F226" s="255" t="s">
        <v>295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145</v>
      </c>
      <c r="AU226" s="19" t="s">
        <v>81</v>
      </c>
    </row>
    <row r="227" s="13" customFormat="1">
      <c r="A227" s="13"/>
      <c r="B227" s="233"/>
      <c r="C227" s="234"/>
      <c r="D227" s="227" t="s">
        <v>137</v>
      </c>
      <c r="E227" s="235" t="s">
        <v>19</v>
      </c>
      <c r="F227" s="236" t="s">
        <v>156</v>
      </c>
      <c r="G227" s="234"/>
      <c r="H227" s="235" t="s">
        <v>19</v>
      </c>
      <c r="I227" s="237"/>
      <c r="J227" s="234"/>
      <c r="K227" s="234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137</v>
      </c>
      <c r="AU227" s="242" t="s">
        <v>81</v>
      </c>
      <c r="AV227" s="13" t="s">
        <v>79</v>
      </c>
      <c r="AW227" s="13" t="s">
        <v>33</v>
      </c>
      <c r="AX227" s="13" t="s">
        <v>72</v>
      </c>
      <c r="AY227" s="242" t="s">
        <v>126</v>
      </c>
    </row>
    <row r="228" s="14" customFormat="1">
      <c r="A228" s="14"/>
      <c r="B228" s="243"/>
      <c r="C228" s="244"/>
      <c r="D228" s="227" t="s">
        <v>137</v>
      </c>
      <c r="E228" s="245" t="s">
        <v>19</v>
      </c>
      <c r="F228" s="246" t="s">
        <v>296</v>
      </c>
      <c r="G228" s="244"/>
      <c r="H228" s="247">
        <v>12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137</v>
      </c>
      <c r="AU228" s="253" t="s">
        <v>81</v>
      </c>
      <c r="AV228" s="14" t="s">
        <v>81</v>
      </c>
      <c r="AW228" s="14" t="s">
        <v>33</v>
      </c>
      <c r="AX228" s="14" t="s">
        <v>79</v>
      </c>
      <c r="AY228" s="253" t="s">
        <v>126</v>
      </c>
    </row>
    <row r="229" s="2" customFormat="1" ht="16.5" customHeight="1">
      <c r="A229" s="40"/>
      <c r="B229" s="41"/>
      <c r="C229" s="214" t="s">
        <v>188</v>
      </c>
      <c r="D229" s="214" t="s">
        <v>128</v>
      </c>
      <c r="E229" s="215" t="s">
        <v>297</v>
      </c>
      <c r="F229" s="216" t="s">
        <v>298</v>
      </c>
      <c r="G229" s="217" t="s">
        <v>151</v>
      </c>
      <c r="H229" s="218">
        <v>12</v>
      </c>
      <c r="I229" s="219"/>
      <c r="J229" s="220">
        <f>ROUND(I229*H229,2)</f>
        <v>0</v>
      </c>
      <c r="K229" s="216" t="s">
        <v>142</v>
      </c>
      <c r="L229" s="46"/>
      <c r="M229" s="221" t="s">
        <v>19</v>
      </c>
      <c r="N229" s="222" t="s">
        <v>43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132</v>
      </c>
      <c r="AT229" s="225" t="s">
        <v>128</v>
      </c>
      <c r="AU229" s="225" t="s">
        <v>81</v>
      </c>
      <c r="AY229" s="19" t="s">
        <v>126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79</v>
      </c>
      <c r="BK229" s="226">
        <f>ROUND(I229*H229,2)</f>
        <v>0</v>
      </c>
      <c r="BL229" s="19" t="s">
        <v>132</v>
      </c>
      <c r="BM229" s="225" t="s">
        <v>299</v>
      </c>
    </row>
    <row r="230" s="2" customFormat="1">
      <c r="A230" s="40"/>
      <c r="B230" s="41"/>
      <c r="C230" s="42"/>
      <c r="D230" s="227" t="s">
        <v>134</v>
      </c>
      <c r="E230" s="42"/>
      <c r="F230" s="228" t="s">
        <v>300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134</v>
      </c>
      <c r="AU230" s="19" t="s">
        <v>81</v>
      </c>
    </row>
    <row r="231" s="2" customFormat="1">
      <c r="A231" s="40"/>
      <c r="B231" s="41"/>
      <c r="C231" s="42"/>
      <c r="D231" s="254" t="s">
        <v>145</v>
      </c>
      <c r="E231" s="42"/>
      <c r="F231" s="255" t="s">
        <v>301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145</v>
      </c>
      <c r="AU231" s="19" t="s">
        <v>81</v>
      </c>
    </row>
    <row r="232" s="13" customFormat="1">
      <c r="A232" s="13"/>
      <c r="B232" s="233"/>
      <c r="C232" s="234"/>
      <c r="D232" s="227" t="s">
        <v>137</v>
      </c>
      <c r="E232" s="235" t="s">
        <v>19</v>
      </c>
      <c r="F232" s="236" t="s">
        <v>156</v>
      </c>
      <c r="G232" s="234"/>
      <c r="H232" s="235" t="s">
        <v>19</v>
      </c>
      <c r="I232" s="237"/>
      <c r="J232" s="234"/>
      <c r="K232" s="234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137</v>
      </c>
      <c r="AU232" s="242" t="s">
        <v>81</v>
      </c>
      <c r="AV232" s="13" t="s">
        <v>79</v>
      </c>
      <c r="AW232" s="13" t="s">
        <v>33</v>
      </c>
      <c r="AX232" s="13" t="s">
        <v>72</v>
      </c>
      <c r="AY232" s="242" t="s">
        <v>126</v>
      </c>
    </row>
    <row r="233" s="14" customFormat="1">
      <c r="A233" s="14"/>
      <c r="B233" s="243"/>
      <c r="C233" s="244"/>
      <c r="D233" s="227" t="s">
        <v>137</v>
      </c>
      <c r="E233" s="245" t="s">
        <v>19</v>
      </c>
      <c r="F233" s="246" t="s">
        <v>8</v>
      </c>
      <c r="G233" s="244"/>
      <c r="H233" s="247">
        <v>12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137</v>
      </c>
      <c r="AU233" s="253" t="s">
        <v>81</v>
      </c>
      <c r="AV233" s="14" t="s">
        <v>81</v>
      </c>
      <c r="AW233" s="14" t="s">
        <v>33</v>
      </c>
      <c r="AX233" s="14" t="s">
        <v>79</v>
      </c>
      <c r="AY233" s="253" t="s">
        <v>126</v>
      </c>
    </row>
    <row r="234" s="2" customFormat="1" ht="16.5" customHeight="1">
      <c r="A234" s="40"/>
      <c r="B234" s="41"/>
      <c r="C234" s="214" t="s">
        <v>302</v>
      </c>
      <c r="D234" s="214" t="s">
        <v>128</v>
      </c>
      <c r="E234" s="215" t="s">
        <v>303</v>
      </c>
      <c r="F234" s="216" t="s">
        <v>304</v>
      </c>
      <c r="G234" s="217" t="s">
        <v>151</v>
      </c>
      <c r="H234" s="218">
        <v>1</v>
      </c>
      <c r="I234" s="219"/>
      <c r="J234" s="220">
        <f>ROUND(I234*H234,2)</f>
        <v>0</v>
      </c>
      <c r="K234" s="216" t="s">
        <v>142</v>
      </c>
      <c r="L234" s="46"/>
      <c r="M234" s="221" t="s">
        <v>19</v>
      </c>
      <c r="N234" s="222" t="s">
        <v>43</v>
      </c>
      <c r="O234" s="86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132</v>
      </c>
      <c r="AT234" s="225" t="s">
        <v>128</v>
      </c>
      <c r="AU234" s="225" t="s">
        <v>81</v>
      </c>
      <c r="AY234" s="19" t="s">
        <v>126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79</v>
      </c>
      <c r="BK234" s="226">
        <f>ROUND(I234*H234,2)</f>
        <v>0</v>
      </c>
      <c r="BL234" s="19" t="s">
        <v>132</v>
      </c>
      <c r="BM234" s="225" t="s">
        <v>305</v>
      </c>
    </row>
    <row r="235" s="2" customFormat="1">
      <c r="A235" s="40"/>
      <c r="B235" s="41"/>
      <c r="C235" s="42"/>
      <c r="D235" s="227" t="s">
        <v>134</v>
      </c>
      <c r="E235" s="42"/>
      <c r="F235" s="228" t="s">
        <v>306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134</v>
      </c>
      <c r="AU235" s="19" t="s">
        <v>81</v>
      </c>
    </row>
    <row r="236" s="2" customFormat="1">
      <c r="A236" s="40"/>
      <c r="B236" s="41"/>
      <c r="C236" s="42"/>
      <c r="D236" s="254" t="s">
        <v>145</v>
      </c>
      <c r="E236" s="42"/>
      <c r="F236" s="255" t="s">
        <v>307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145</v>
      </c>
      <c r="AU236" s="19" t="s">
        <v>81</v>
      </c>
    </row>
    <row r="237" s="13" customFormat="1">
      <c r="A237" s="13"/>
      <c r="B237" s="233"/>
      <c r="C237" s="234"/>
      <c r="D237" s="227" t="s">
        <v>137</v>
      </c>
      <c r="E237" s="235" t="s">
        <v>19</v>
      </c>
      <c r="F237" s="236" t="s">
        <v>156</v>
      </c>
      <c r="G237" s="234"/>
      <c r="H237" s="235" t="s">
        <v>19</v>
      </c>
      <c r="I237" s="237"/>
      <c r="J237" s="234"/>
      <c r="K237" s="234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137</v>
      </c>
      <c r="AU237" s="242" t="s">
        <v>81</v>
      </c>
      <c r="AV237" s="13" t="s">
        <v>79</v>
      </c>
      <c r="AW237" s="13" t="s">
        <v>33</v>
      </c>
      <c r="AX237" s="13" t="s">
        <v>72</v>
      </c>
      <c r="AY237" s="242" t="s">
        <v>126</v>
      </c>
    </row>
    <row r="238" s="14" customFormat="1">
      <c r="A238" s="14"/>
      <c r="B238" s="243"/>
      <c r="C238" s="244"/>
      <c r="D238" s="227" t="s">
        <v>137</v>
      </c>
      <c r="E238" s="245" t="s">
        <v>19</v>
      </c>
      <c r="F238" s="246" t="s">
        <v>79</v>
      </c>
      <c r="G238" s="244"/>
      <c r="H238" s="247">
        <v>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137</v>
      </c>
      <c r="AU238" s="253" t="s">
        <v>81</v>
      </c>
      <c r="AV238" s="14" t="s">
        <v>81</v>
      </c>
      <c r="AW238" s="14" t="s">
        <v>33</v>
      </c>
      <c r="AX238" s="14" t="s">
        <v>79</v>
      </c>
      <c r="AY238" s="253" t="s">
        <v>126</v>
      </c>
    </row>
    <row r="239" s="2" customFormat="1" ht="21.75" customHeight="1">
      <c r="A239" s="40"/>
      <c r="B239" s="41"/>
      <c r="C239" s="214" t="s">
        <v>308</v>
      </c>
      <c r="D239" s="214" t="s">
        <v>128</v>
      </c>
      <c r="E239" s="215" t="s">
        <v>309</v>
      </c>
      <c r="F239" s="216" t="s">
        <v>310</v>
      </c>
      <c r="G239" s="217" t="s">
        <v>215</v>
      </c>
      <c r="H239" s="218">
        <v>187.5</v>
      </c>
      <c r="I239" s="219"/>
      <c r="J239" s="220">
        <f>ROUND(I239*H239,2)</f>
        <v>0</v>
      </c>
      <c r="K239" s="216" t="s">
        <v>142</v>
      </c>
      <c r="L239" s="46"/>
      <c r="M239" s="221" t="s">
        <v>19</v>
      </c>
      <c r="N239" s="222" t="s">
        <v>43</v>
      </c>
      <c r="O239" s="86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132</v>
      </c>
      <c r="AT239" s="225" t="s">
        <v>128</v>
      </c>
      <c r="AU239" s="225" t="s">
        <v>81</v>
      </c>
      <c r="AY239" s="19" t="s">
        <v>126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132</v>
      </c>
      <c r="BM239" s="225" t="s">
        <v>311</v>
      </c>
    </row>
    <row r="240" s="2" customFormat="1">
      <c r="A240" s="40"/>
      <c r="B240" s="41"/>
      <c r="C240" s="42"/>
      <c r="D240" s="227" t="s">
        <v>134</v>
      </c>
      <c r="E240" s="42"/>
      <c r="F240" s="228" t="s">
        <v>312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134</v>
      </c>
      <c r="AU240" s="19" t="s">
        <v>81</v>
      </c>
    </row>
    <row r="241" s="2" customFormat="1">
      <c r="A241" s="40"/>
      <c r="B241" s="41"/>
      <c r="C241" s="42"/>
      <c r="D241" s="254" t="s">
        <v>145</v>
      </c>
      <c r="E241" s="42"/>
      <c r="F241" s="255" t="s">
        <v>313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145</v>
      </c>
      <c r="AU241" s="19" t="s">
        <v>81</v>
      </c>
    </row>
    <row r="242" s="2" customFormat="1">
      <c r="A242" s="40"/>
      <c r="B242" s="41"/>
      <c r="C242" s="42"/>
      <c r="D242" s="227" t="s">
        <v>135</v>
      </c>
      <c r="E242" s="42"/>
      <c r="F242" s="232" t="s">
        <v>314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135</v>
      </c>
      <c r="AU242" s="19" t="s">
        <v>81</v>
      </c>
    </row>
    <row r="243" s="13" customFormat="1">
      <c r="A243" s="13"/>
      <c r="B243" s="233"/>
      <c r="C243" s="234"/>
      <c r="D243" s="227" t="s">
        <v>137</v>
      </c>
      <c r="E243" s="235" t="s">
        <v>19</v>
      </c>
      <c r="F243" s="236" t="s">
        <v>219</v>
      </c>
      <c r="G243" s="234"/>
      <c r="H243" s="235" t="s">
        <v>19</v>
      </c>
      <c r="I243" s="237"/>
      <c r="J243" s="234"/>
      <c r="K243" s="234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137</v>
      </c>
      <c r="AU243" s="242" t="s">
        <v>81</v>
      </c>
      <c r="AV243" s="13" t="s">
        <v>79</v>
      </c>
      <c r="AW243" s="13" t="s">
        <v>33</v>
      </c>
      <c r="AX243" s="13" t="s">
        <v>72</v>
      </c>
      <c r="AY243" s="242" t="s">
        <v>126</v>
      </c>
    </row>
    <row r="244" s="13" customFormat="1">
      <c r="A244" s="13"/>
      <c r="B244" s="233"/>
      <c r="C244" s="234"/>
      <c r="D244" s="227" t="s">
        <v>137</v>
      </c>
      <c r="E244" s="235" t="s">
        <v>19</v>
      </c>
      <c r="F244" s="236" t="s">
        <v>220</v>
      </c>
      <c r="G244" s="234"/>
      <c r="H244" s="235" t="s">
        <v>19</v>
      </c>
      <c r="I244" s="237"/>
      <c r="J244" s="234"/>
      <c r="K244" s="234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137</v>
      </c>
      <c r="AU244" s="242" t="s">
        <v>81</v>
      </c>
      <c r="AV244" s="13" t="s">
        <v>79</v>
      </c>
      <c r="AW244" s="13" t="s">
        <v>33</v>
      </c>
      <c r="AX244" s="13" t="s">
        <v>72</v>
      </c>
      <c r="AY244" s="242" t="s">
        <v>126</v>
      </c>
    </row>
    <row r="245" s="14" customFormat="1">
      <c r="A245" s="14"/>
      <c r="B245" s="243"/>
      <c r="C245" s="244"/>
      <c r="D245" s="227" t="s">
        <v>137</v>
      </c>
      <c r="E245" s="245" t="s">
        <v>19</v>
      </c>
      <c r="F245" s="246" t="s">
        <v>221</v>
      </c>
      <c r="G245" s="244"/>
      <c r="H245" s="247">
        <v>100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137</v>
      </c>
      <c r="AU245" s="253" t="s">
        <v>81</v>
      </c>
      <c r="AV245" s="14" t="s">
        <v>81</v>
      </c>
      <c r="AW245" s="14" t="s">
        <v>33</v>
      </c>
      <c r="AX245" s="14" t="s">
        <v>72</v>
      </c>
      <c r="AY245" s="253" t="s">
        <v>126</v>
      </c>
    </row>
    <row r="246" s="13" customFormat="1">
      <c r="A246" s="13"/>
      <c r="B246" s="233"/>
      <c r="C246" s="234"/>
      <c r="D246" s="227" t="s">
        <v>137</v>
      </c>
      <c r="E246" s="235" t="s">
        <v>19</v>
      </c>
      <c r="F246" s="236" t="s">
        <v>222</v>
      </c>
      <c r="G246" s="234"/>
      <c r="H246" s="235" t="s">
        <v>19</v>
      </c>
      <c r="I246" s="237"/>
      <c r="J246" s="234"/>
      <c r="K246" s="234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137</v>
      </c>
      <c r="AU246" s="242" t="s">
        <v>81</v>
      </c>
      <c r="AV246" s="13" t="s">
        <v>79</v>
      </c>
      <c r="AW246" s="13" t="s">
        <v>33</v>
      </c>
      <c r="AX246" s="13" t="s">
        <v>72</v>
      </c>
      <c r="AY246" s="242" t="s">
        <v>126</v>
      </c>
    </row>
    <row r="247" s="14" customFormat="1">
      <c r="A247" s="14"/>
      <c r="B247" s="243"/>
      <c r="C247" s="244"/>
      <c r="D247" s="227" t="s">
        <v>137</v>
      </c>
      <c r="E247" s="245" t="s">
        <v>19</v>
      </c>
      <c r="F247" s="246" t="s">
        <v>223</v>
      </c>
      <c r="G247" s="244"/>
      <c r="H247" s="247">
        <v>87.5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137</v>
      </c>
      <c r="AU247" s="253" t="s">
        <v>81</v>
      </c>
      <c r="AV247" s="14" t="s">
        <v>81</v>
      </c>
      <c r="AW247" s="14" t="s">
        <v>33</v>
      </c>
      <c r="AX247" s="14" t="s">
        <v>72</v>
      </c>
      <c r="AY247" s="253" t="s">
        <v>126</v>
      </c>
    </row>
    <row r="248" s="15" customFormat="1">
      <c r="A248" s="15"/>
      <c r="B248" s="256"/>
      <c r="C248" s="257"/>
      <c r="D248" s="227" t="s">
        <v>137</v>
      </c>
      <c r="E248" s="258" t="s">
        <v>19</v>
      </c>
      <c r="F248" s="259" t="s">
        <v>224</v>
      </c>
      <c r="G248" s="257"/>
      <c r="H248" s="260">
        <v>187.5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6" t="s">
        <v>137</v>
      </c>
      <c r="AU248" s="266" t="s">
        <v>81</v>
      </c>
      <c r="AV248" s="15" t="s">
        <v>132</v>
      </c>
      <c r="AW248" s="15" t="s">
        <v>33</v>
      </c>
      <c r="AX248" s="15" t="s">
        <v>79</v>
      </c>
      <c r="AY248" s="266" t="s">
        <v>126</v>
      </c>
    </row>
    <row r="249" s="2" customFormat="1" ht="21.75" customHeight="1">
      <c r="A249" s="40"/>
      <c r="B249" s="41"/>
      <c r="C249" s="214" t="s">
        <v>315</v>
      </c>
      <c r="D249" s="214" t="s">
        <v>128</v>
      </c>
      <c r="E249" s="215" t="s">
        <v>316</v>
      </c>
      <c r="F249" s="216" t="s">
        <v>317</v>
      </c>
      <c r="G249" s="217" t="s">
        <v>215</v>
      </c>
      <c r="H249" s="218">
        <v>187.5</v>
      </c>
      <c r="I249" s="219"/>
      <c r="J249" s="220">
        <f>ROUND(I249*H249,2)</f>
        <v>0</v>
      </c>
      <c r="K249" s="216" t="s">
        <v>142</v>
      </c>
      <c r="L249" s="46"/>
      <c r="M249" s="221" t="s">
        <v>19</v>
      </c>
      <c r="N249" s="222" t="s">
        <v>43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132</v>
      </c>
      <c r="AT249" s="225" t="s">
        <v>128</v>
      </c>
      <c r="AU249" s="225" t="s">
        <v>81</v>
      </c>
      <c r="AY249" s="19" t="s">
        <v>126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79</v>
      </c>
      <c r="BK249" s="226">
        <f>ROUND(I249*H249,2)</f>
        <v>0</v>
      </c>
      <c r="BL249" s="19" t="s">
        <v>132</v>
      </c>
      <c r="BM249" s="225" t="s">
        <v>318</v>
      </c>
    </row>
    <row r="250" s="2" customFormat="1">
      <c r="A250" s="40"/>
      <c r="B250" s="41"/>
      <c r="C250" s="42"/>
      <c r="D250" s="227" t="s">
        <v>134</v>
      </c>
      <c r="E250" s="42"/>
      <c r="F250" s="228" t="s">
        <v>319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134</v>
      </c>
      <c r="AU250" s="19" t="s">
        <v>81</v>
      </c>
    </row>
    <row r="251" s="2" customFormat="1">
      <c r="A251" s="40"/>
      <c r="B251" s="41"/>
      <c r="C251" s="42"/>
      <c r="D251" s="254" t="s">
        <v>145</v>
      </c>
      <c r="E251" s="42"/>
      <c r="F251" s="255" t="s">
        <v>320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145</v>
      </c>
      <c r="AU251" s="19" t="s">
        <v>81</v>
      </c>
    </row>
    <row r="252" s="2" customFormat="1">
      <c r="A252" s="40"/>
      <c r="B252" s="41"/>
      <c r="C252" s="42"/>
      <c r="D252" s="227" t="s">
        <v>135</v>
      </c>
      <c r="E252" s="42"/>
      <c r="F252" s="232" t="s">
        <v>321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135</v>
      </c>
      <c r="AU252" s="19" t="s">
        <v>81</v>
      </c>
    </row>
    <row r="253" s="13" customFormat="1">
      <c r="A253" s="13"/>
      <c r="B253" s="233"/>
      <c r="C253" s="234"/>
      <c r="D253" s="227" t="s">
        <v>137</v>
      </c>
      <c r="E253" s="235" t="s">
        <v>19</v>
      </c>
      <c r="F253" s="236" t="s">
        <v>219</v>
      </c>
      <c r="G253" s="234"/>
      <c r="H253" s="235" t="s">
        <v>19</v>
      </c>
      <c r="I253" s="237"/>
      <c r="J253" s="234"/>
      <c r="K253" s="234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137</v>
      </c>
      <c r="AU253" s="242" t="s">
        <v>81</v>
      </c>
      <c r="AV253" s="13" t="s">
        <v>79</v>
      </c>
      <c r="AW253" s="13" t="s">
        <v>33</v>
      </c>
      <c r="AX253" s="13" t="s">
        <v>72</v>
      </c>
      <c r="AY253" s="242" t="s">
        <v>126</v>
      </c>
    </row>
    <row r="254" s="13" customFormat="1">
      <c r="A254" s="13"/>
      <c r="B254" s="233"/>
      <c r="C254" s="234"/>
      <c r="D254" s="227" t="s">
        <v>137</v>
      </c>
      <c r="E254" s="235" t="s">
        <v>19</v>
      </c>
      <c r="F254" s="236" t="s">
        <v>220</v>
      </c>
      <c r="G254" s="234"/>
      <c r="H254" s="235" t="s">
        <v>19</v>
      </c>
      <c r="I254" s="237"/>
      <c r="J254" s="234"/>
      <c r="K254" s="234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137</v>
      </c>
      <c r="AU254" s="242" t="s">
        <v>81</v>
      </c>
      <c r="AV254" s="13" t="s">
        <v>79</v>
      </c>
      <c r="AW254" s="13" t="s">
        <v>33</v>
      </c>
      <c r="AX254" s="13" t="s">
        <v>72</v>
      </c>
      <c r="AY254" s="242" t="s">
        <v>126</v>
      </c>
    </row>
    <row r="255" s="14" customFormat="1">
      <c r="A255" s="14"/>
      <c r="B255" s="243"/>
      <c r="C255" s="244"/>
      <c r="D255" s="227" t="s">
        <v>137</v>
      </c>
      <c r="E255" s="245" t="s">
        <v>19</v>
      </c>
      <c r="F255" s="246" t="s">
        <v>221</v>
      </c>
      <c r="G255" s="244"/>
      <c r="H255" s="247">
        <v>100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137</v>
      </c>
      <c r="AU255" s="253" t="s">
        <v>81</v>
      </c>
      <c r="AV255" s="14" t="s">
        <v>81</v>
      </c>
      <c r="AW255" s="14" t="s">
        <v>33</v>
      </c>
      <c r="AX255" s="14" t="s">
        <v>72</v>
      </c>
      <c r="AY255" s="253" t="s">
        <v>126</v>
      </c>
    </row>
    <row r="256" s="13" customFormat="1">
      <c r="A256" s="13"/>
      <c r="B256" s="233"/>
      <c r="C256" s="234"/>
      <c r="D256" s="227" t="s">
        <v>137</v>
      </c>
      <c r="E256" s="235" t="s">
        <v>19</v>
      </c>
      <c r="F256" s="236" t="s">
        <v>222</v>
      </c>
      <c r="G256" s="234"/>
      <c r="H256" s="235" t="s">
        <v>19</v>
      </c>
      <c r="I256" s="237"/>
      <c r="J256" s="234"/>
      <c r="K256" s="234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137</v>
      </c>
      <c r="AU256" s="242" t="s">
        <v>81</v>
      </c>
      <c r="AV256" s="13" t="s">
        <v>79</v>
      </c>
      <c r="AW256" s="13" t="s">
        <v>33</v>
      </c>
      <c r="AX256" s="13" t="s">
        <v>72</v>
      </c>
      <c r="AY256" s="242" t="s">
        <v>126</v>
      </c>
    </row>
    <row r="257" s="14" customFormat="1">
      <c r="A257" s="14"/>
      <c r="B257" s="243"/>
      <c r="C257" s="244"/>
      <c r="D257" s="227" t="s">
        <v>137</v>
      </c>
      <c r="E257" s="245" t="s">
        <v>19</v>
      </c>
      <c r="F257" s="246" t="s">
        <v>223</v>
      </c>
      <c r="G257" s="244"/>
      <c r="H257" s="247">
        <v>87.5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137</v>
      </c>
      <c r="AU257" s="253" t="s">
        <v>81</v>
      </c>
      <c r="AV257" s="14" t="s">
        <v>81</v>
      </c>
      <c r="AW257" s="14" t="s">
        <v>33</v>
      </c>
      <c r="AX257" s="14" t="s">
        <v>72</v>
      </c>
      <c r="AY257" s="253" t="s">
        <v>126</v>
      </c>
    </row>
    <row r="258" s="15" customFormat="1">
      <c r="A258" s="15"/>
      <c r="B258" s="256"/>
      <c r="C258" s="257"/>
      <c r="D258" s="227" t="s">
        <v>137</v>
      </c>
      <c r="E258" s="258" t="s">
        <v>19</v>
      </c>
      <c r="F258" s="259" t="s">
        <v>224</v>
      </c>
      <c r="G258" s="257"/>
      <c r="H258" s="260">
        <v>187.5</v>
      </c>
      <c r="I258" s="261"/>
      <c r="J258" s="257"/>
      <c r="K258" s="257"/>
      <c r="L258" s="262"/>
      <c r="M258" s="263"/>
      <c r="N258" s="264"/>
      <c r="O258" s="264"/>
      <c r="P258" s="264"/>
      <c r="Q258" s="264"/>
      <c r="R258" s="264"/>
      <c r="S258" s="264"/>
      <c r="T258" s="26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6" t="s">
        <v>137</v>
      </c>
      <c r="AU258" s="266" t="s">
        <v>81</v>
      </c>
      <c r="AV258" s="15" t="s">
        <v>132</v>
      </c>
      <c r="AW258" s="15" t="s">
        <v>33</v>
      </c>
      <c r="AX258" s="15" t="s">
        <v>79</v>
      </c>
      <c r="AY258" s="266" t="s">
        <v>126</v>
      </c>
    </row>
    <row r="259" s="2" customFormat="1" ht="24.15" customHeight="1">
      <c r="A259" s="40"/>
      <c r="B259" s="41"/>
      <c r="C259" s="214" t="s">
        <v>322</v>
      </c>
      <c r="D259" s="214" t="s">
        <v>128</v>
      </c>
      <c r="E259" s="215" t="s">
        <v>323</v>
      </c>
      <c r="F259" s="216" t="s">
        <v>324</v>
      </c>
      <c r="G259" s="217" t="s">
        <v>215</v>
      </c>
      <c r="H259" s="218">
        <v>1875</v>
      </c>
      <c r="I259" s="219"/>
      <c r="J259" s="220">
        <f>ROUND(I259*H259,2)</f>
        <v>0</v>
      </c>
      <c r="K259" s="216" t="s">
        <v>142</v>
      </c>
      <c r="L259" s="46"/>
      <c r="M259" s="221" t="s">
        <v>19</v>
      </c>
      <c r="N259" s="222" t="s">
        <v>43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132</v>
      </c>
      <c r="AT259" s="225" t="s">
        <v>128</v>
      </c>
      <c r="AU259" s="225" t="s">
        <v>81</v>
      </c>
      <c r="AY259" s="19" t="s">
        <v>126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132</v>
      </c>
      <c r="BM259" s="225" t="s">
        <v>325</v>
      </c>
    </row>
    <row r="260" s="2" customFormat="1">
      <c r="A260" s="40"/>
      <c r="B260" s="41"/>
      <c r="C260" s="42"/>
      <c r="D260" s="227" t="s">
        <v>134</v>
      </c>
      <c r="E260" s="42"/>
      <c r="F260" s="228" t="s">
        <v>326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134</v>
      </c>
      <c r="AU260" s="19" t="s">
        <v>81</v>
      </c>
    </row>
    <row r="261" s="2" customFormat="1">
      <c r="A261" s="40"/>
      <c r="B261" s="41"/>
      <c r="C261" s="42"/>
      <c r="D261" s="254" t="s">
        <v>145</v>
      </c>
      <c r="E261" s="42"/>
      <c r="F261" s="255" t="s">
        <v>327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145</v>
      </c>
      <c r="AU261" s="19" t="s">
        <v>81</v>
      </c>
    </row>
    <row r="262" s="13" customFormat="1">
      <c r="A262" s="13"/>
      <c r="B262" s="233"/>
      <c r="C262" s="234"/>
      <c r="D262" s="227" t="s">
        <v>137</v>
      </c>
      <c r="E262" s="235" t="s">
        <v>19</v>
      </c>
      <c r="F262" s="236" t="s">
        <v>328</v>
      </c>
      <c r="G262" s="234"/>
      <c r="H262" s="235" t="s">
        <v>19</v>
      </c>
      <c r="I262" s="237"/>
      <c r="J262" s="234"/>
      <c r="K262" s="234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137</v>
      </c>
      <c r="AU262" s="242" t="s">
        <v>81</v>
      </c>
      <c r="AV262" s="13" t="s">
        <v>79</v>
      </c>
      <c r="AW262" s="13" t="s">
        <v>33</v>
      </c>
      <c r="AX262" s="13" t="s">
        <v>72</v>
      </c>
      <c r="AY262" s="242" t="s">
        <v>126</v>
      </c>
    </row>
    <row r="263" s="14" customFormat="1">
      <c r="A263" s="14"/>
      <c r="B263" s="243"/>
      <c r="C263" s="244"/>
      <c r="D263" s="227" t="s">
        <v>137</v>
      </c>
      <c r="E263" s="245" t="s">
        <v>19</v>
      </c>
      <c r="F263" s="246" t="s">
        <v>329</v>
      </c>
      <c r="G263" s="244"/>
      <c r="H263" s="247">
        <v>1875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137</v>
      </c>
      <c r="AU263" s="253" t="s">
        <v>81</v>
      </c>
      <c r="AV263" s="14" t="s">
        <v>81</v>
      </c>
      <c r="AW263" s="14" t="s">
        <v>33</v>
      </c>
      <c r="AX263" s="14" t="s">
        <v>79</v>
      </c>
      <c r="AY263" s="253" t="s">
        <v>126</v>
      </c>
    </row>
    <row r="264" s="2" customFormat="1" ht="16.5" customHeight="1">
      <c r="A264" s="40"/>
      <c r="B264" s="41"/>
      <c r="C264" s="214" t="s">
        <v>330</v>
      </c>
      <c r="D264" s="214" t="s">
        <v>128</v>
      </c>
      <c r="E264" s="215" t="s">
        <v>331</v>
      </c>
      <c r="F264" s="216" t="s">
        <v>332</v>
      </c>
      <c r="G264" s="217" t="s">
        <v>215</v>
      </c>
      <c r="H264" s="218">
        <v>187.5</v>
      </c>
      <c r="I264" s="219"/>
      <c r="J264" s="220">
        <f>ROUND(I264*H264,2)</f>
        <v>0</v>
      </c>
      <c r="K264" s="216" t="s">
        <v>142</v>
      </c>
      <c r="L264" s="46"/>
      <c r="M264" s="221" t="s">
        <v>19</v>
      </c>
      <c r="N264" s="222" t="s">
        <v>43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132</v>
      </c>
      <c r="AT264" s="225" t="s">
        <v>128</v>
      </c>
      <c r="AU264" s="225" t="s">
        <v>81</v>
      </c>
      <c r="AY264" s="19" t="s">
        <v>126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132</v>
      </c>
      <c r="BM264" s="225" t="s">
        <v>333</v>
      </c>
    </row>
    <row r="265" s="2" customFormat="1">
      <c r="A265" s="40"/>
      <c r="B265" s="41"/>
      <c r="C265" s="42"/>
      <c r="D265" s="227" t="s">
        <v>134</v>
      </c>
      <c r="E265" s="42"/>
      <c r="F265" s="228" t="s">
        <v>334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134</v>
      </c>
      <c r="AU265" s="19" t="s">
        <v>81</v>
      </c>
    </row>
    <row r="266" s="2" customFormat="1">
      <c r="A266" s="40"/>
      <c r="B266" s="41"/>
      <c r="C266" s="42"/>
      <c r="D266" s="254" t="s">
        <v>145</v>
      </c>
      <c r="E266" s="42"/>
      <c r="F266" s="255" t="s">
        <v>335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145</v>
      </c>
      <c r="AU266" s="19" t="s">
        <v>81</v>
      </c>
    </row>
    <row r="267" s="2" customFormat="1">
      <c r="A267" s="40"/>
      <c r="B267" s="41"/>
      <c r="C267" s="42"/>
      <c r="D267" s="227" t="s">
        <v>135</v>
      </c>
      <c r="E267" s="42"/>
      <c r="F267" s="232" t="s">
        <v>336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135</v>
      </c>
      <c r="AU267" s="19" t="s">
        <v>81</v>
      </c>
    </row>
    <row r="268" s="13" customFormat="1">
      <c r="A268" s="13"/>
      <c r="B268" s="233"/>
      <c r="C268" s="234"/>
      <c r="D268" s="227" t="s">
        <v>137</v>
      </c>
      <c r="E268" s="235" t="s">
        <v>19</v>
      </c>
      <c r="F268" s="236" t="s">
        <v>219</v>
      </c>
      <c r="G268" s="234"/>
      <c r="H268" s="235" t="s">
        <v>19</v>
      </c>
      <c r="I268" s="237"/>
      <c r="J268" s="234"/>
      <c r="K268" s="234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137</v>
      </c>
      <c r="AU268" s="242" t="s">
        <v>81</v>
      </c>
      <c r="AV268" s="13" t="s">
        <v>79</v>
      </c>
      <c r="AW268" s="13" t="s">
        <v>33</v>
      </c>
      <c r="AX268" s="13" t="s">
        <v>72</v>
      </c>
      <c r="AY268" s="242" t="s">
        <v>126</v>
      </c>
    </row>
    <row r="269" s="14" customFormat="1">
      <c r="A269" s="14"/>
      <c r="B269" s="243"/>
      <c r="C269" s="244"/>
      <c r="D269" s="227" t="s">
        <v>137</v>
      </c>
      <c r="E269" s="245" t="s">
        <v>19</v>
      </c>
      <c r="F269" s="246" t="s">
        <v>337</v>
      </c>
      <c r="G269" s="244"/>
      <c r="H269" s="247">
        <v>187.5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137</v>
      </c>
      <c r="AU269" s="253" t="s">
        <v>81</v>
      </c>
      <c r="AV269" s="14" t="s">
        <v>81</v>
      </c>
      <c r="AW269" s="14" t="s">
        <v>33</v>
      </c>
      <c r="AX269" s="14" t="s">
        <v>79</v>
      </c>
      <c r="AY269" s="253" t="s">
        <v>126</v>
      </c>
    </row>
    <row r="270" s="2" customFormat="1" ht="16.5" customHeight="1">
      <c r="A270" s="40"/>
      <c r="B270" s="41"/>
      <c r="C270" s="214" t="s">
        <v>338</v>
      </c>
      <c r="D270" s="214" t="s">
        <v>128</v>
      </c>
      <c r="E270" s="215" t="s">
        <v>339</v>
      </c>
      <c r="F270" s="216" t="s">
        <v>340</v>
      </c>
      <c r="G270" s="217" t="s">
        <v>341</v>
      </c>
      <c r="H270" s="218">
        <v>337.5</v>
      </c>
      <c r="I270" s="219"/>
      <c r="J270" s="220">
        <f>ROUND(I270*H270,2)</f>
        <v>0</v>
      </c>
      <c r="K270" s="216" t="s">
        <v>142</v>
      </c>
      <c r="L270" s="46"/>
      <c r="M270" s="221" t="s">
        <v>19</v>
      </c>
      <c r="N270" s="222" t="s">
        <v>43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132</v>
      </c>
      <c r="AT270" s="225" t="s">
        <v>128</v>
      </c>
      <c r="AU270" s="225" t="s">
        <v>81</v>
      </c>
      <c r="AY270" s="19" t="s">
        <v>126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79</v>
      </c>
      <c r="BK270" s="226">
        <f>ROUND(I270*H270,2)</f>
        <v>0</v>
      </c>
      <c r="BL270" s="19" t="s">
        <v>132</v>
      </c>
      <c r="BM270" s="225" t="s">
        <v>342</v>
      </c>
    </row>
    <row r="271" s="2" customFormat="1">
      <c r="A271" s="40"/>
      <c r="B271" s="41"/>
      <c r="C271" s="42"/>
      <c r="D271" s="227" t="s">
        <v>134</v>
      </c>
      <c r="E271" s="42"/>
      <c r="F271" s="228" t="s">
        <v>343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134</v>
      </c>
      <c r="AU271" s="19" t="s">
        <v>81</v>
      </c>
    </row>
    <row r="272" s="2" customFormat="1">
      <c r="A272" s="40"/>
      <c r="B272" s="41"/>
      <c r="C272" s="42"/>
      <c r="D272" s="254" t="s">
        <v>145</v>
      </c>
      <c r="E272" s="42"/>
      <c r="F272" s="255" t="s">
        <v>344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145</v>
      </c>
      <c r="AU272" s="19" t="s">
        <v>81</v>
      </c>
    </row>
    <row r="273" s="13" customFormat="1">
      <c r="A273" s="13"/>
      <c r="B273" s="233"/>
      <c r="C273" s="234"/>
      <c r="D273" s="227" t="s">
        <v>137</v>
      </c>
      <c r="E273" s="235" t="s">
        <v>19</v>
      </c>
      <c r="F273" s="236" t="s">
        <v>219</v>
      </c>
      <c r="G273" s="234"/>
      <c r="H273" s="235" t="s">
        <v>19</v>
      </c>
      <c r="I273" s="237"/>
      <c r="J273" s="234"/>
      <c r="K273" s="234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137</v>
      </c>
      <c r="AU273" s="242" t="s">
        <v>81</v>
      </c>
      <c r="AV273" s="13" t="s">
        <v>79</v>
      </c>
      <c r="AW273" s="13" t="s">
        <v>33</v>
      </c>
      <c r="AX273" s="13" t="s">
        <v>72</v>
      </c>
      <c r="AY273" s="242" t="s">
        <v>126</v>
      </c>
    </row>
    <row r="274" s="13" customFormat="1">
      <c r="A274" s="13"/>
      <c r="B274" s="233"/>
      <c r="C274" s="234"/>
      <c r="D274" s="227" t="s">
        <v>137</v>
      </c>
      <c r="E274" s="235" t="s">
        <v>19</v>
      </c>
      <c r="F274" s="236" t="s">
        <v>220</v>
      </c>
      <c r="G274" s="234"/>
      <c r="H274" s="235" t="s">
        <v>19</v>
      </c>
      <c r="I274" s="237"/>
      <c r="J274" s="234"/>
      <c r="K274" s="234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137</v>
      </c>
      <c r="AU274" s="242" t="s">
        <v>81</v>
      </c>
      <c r="AV274" s="13" t="s">
        <v>79</v>
      </c>
      <c r="AW274" s="13" t="s">
        <v>33</v>
      </c>
      <c r="AX274" s="13" t="s">
        <v>72</v>
      </c>
      <c r="AY274" s="242" t="s">
        <v>126</v>
      </c>
    </row>
    <row r="275" s="14" customFormat="1">
      <c r="A275" s="14"/>
      <c r="B275" s="243"/>
      <c r="C275" s="244"/>
      <c r="D275" s="227" t="s">
        <v>137</v>
      </c>
      <c r="E275" s="245" t="s">
        <v>19</v>
      </c>
      <c r="F275" s="246" t="s">
        <v>221</v>
      </c>
      <c r="G275" s="244"/>
      <c r="H275" s="247">
        <v>100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137</v>
      </c>
      <c r="AU275" s="253" t="s">
        <v>81</v>
      </c>
      <c r="AV275" s="14" t="s">
        <v>81</v>
      </c>
      <c r="AW275" s="14" t="s">
        <v>33</v>
      </c>
      <c r="AX275" s="14" t="s">
        <v>72</v>
      </c>
      <c r="AY275" s="253" t="s">
        <v>126</v>
      </c>
    </row>
    <row r="276" s="13" customFormat="1">
      <c r="A276" s="13"/>
      <c r="B276" s="233"/>
      <c r="C276" s="234"/>
      <c r="D276" s="227" t="s">
        <v>137</v>
      </c>
      <c r="E276" s="235" t="s">
        <v>19</v>
      </c>
      <c r="F276" s="236" t="s">
        <v>222</v>
      </c>
      <c r="G276" s="234"/>
      <c r="H276" s="235" t="s">
        <v>19</v>
      </c>
      <c r="I276" s="237"/>
      <c r="J276" s="234"/>
      <c r="K276" s="234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137</v>
      </c>
      <c r="AU276" s="242" t="s">
        <v>81</v>
      </c>
      <c r="AV276" s="13" t="s">
        <v>79</v>
      </c>
      <c r="AW276" s="13" t="s">
        <v>33</v>
      </c>
      <c r="AX276" s="13" t="s">
        <v>72</v>
      </c>
      <c r="AY276" s="242" t="s">
        <v>126</v>
      </c>
    </row>
    <row r="277" s="14" customFormat="1">
      <c r="A277" s="14"/>
      <c r="B277" s="243"/>
      <c r="C277" s="244"/>
      <c r="D277" s="227" t="s">
        <v>137</v>
      </c>
      <c r="E277" s="245" t="s">
        <v>19</v>
      </c>
      <c r="F277" s="246" t="s">
        <v>223</v>
      </c>
      <c r="G277" s="244"/>
      <c r="H277" s="247">
        <v>87.5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137</v>
      </c>
      <c r="AU277" s="253" t="s">
        <v>81</v>
      </c>
      <c r="AV277" s="14" t="s">
        <v>81</v>
      </c>
      <c r="AW277" s="14" t="s">
        <v>33</v>
      </c>
      <c r="AX277" s="14" t="s">
        <v>72</v>
      </c>
      <c r="AY277" s="253" t="s">
        <v>126</v>
      </c>
    </row>
    <row r="278" s="15" customFormat="1">
      <c r="A278" s="15"/>
      <c r="B278" s="256"/>
      <c r="C278" s="257"/>
      <c r="D278" s="227" t="s">
        <v>137</v>
      </c>
      <c r="E278" s="258" t="s">
        <v>19</v>
      </c>
      <c r="F278" s="259" t="s">
        <v>224</v>
      </c>
      <c r="G278" s="257"/>
      <c r="H278" s="260">
        <v>187.5</v>
      </c>
      <c r="I278" s="261"/>
      <c r="J278" s="257"/>
      <c r="K278" s="257"/>
      <c r="L278" s="262"/>
      <c r="M278" s="263"/>
      <c r="N278" s="264"/>
      <c r="O278" s="264"/>
      <c r="P278" s="264"/>
      <c r="Q278" s="264"/>
      <c r="R278" s="264"/>
      <c r="S278" s="264"/>
      <c r="T278" s="26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6" t="s">
        <v>137</v>
      </c>
      <c r="AU278" s="266" t="s">
        <v>81</v>
      </c>
      <c r="AV278" s="15" t="s">
        <v>132</v>
      </c>
      <c r="AW278" s="15" t="s">
        <v>33</v>
      </c>
      <c r="AX278" s="15" t="s">
        <v>79</v>
      </c>
      <c r="AY278" s="266" t="s">
        <v>126</v>
      </c>
    </row>
    <row r="279" s="14" customFormat="1">
      <c r="A279" s="14"/>
      <c r="B279" s="243"/>
      <c r="C279" s="244"/>
      <c r="D279" s="227" t="s">
        <v>137</v>
      </c>
      <c r="E279" s="244"/>
      <c r="F279" s="246" t="s">
        <v>345</v>
      </c>
      <c r="G279" s="244"/>
      <c r="H279" s="247">
        <v>337.5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137</v>
      </c>
      <c r="AU279" s="253" t="s">
        <v>81</v>
      </c>
      <c r="AV279" s="14" t="s">
        <v>81</v>
      </c>
      <c r="AW279" s="14" t="s">
        <v>4</v>
      </c>
      <c r="AX279" s="14" t="s">
        <v>79</v>
      </c>
      <c r="AY279" s="253" t="s">
        <v>126</v>
      </c>
    </row>
    <row r="280" s="2" customFormat="1" ht="16.5" customHeight="1">
      <c r="A280" s="40"/>
      <c r="B280" s="41"/>
      <c r="C280" s="214" t="s">
        <v>346</v>
      </c>
      <c r="D280" s="214" t="s">
        <v>128</v>
      </c>
      <c r="E280" s="215" t="s">
        <v>347</v>
      </c>
      <c r="F280" s="216" t="s">
        <v>348</v>
      </c>
      <c r="G280" s="217" t="s">
        <v>215</v>
      </c>
      <c r="H280" s="218">
        <v>375</v>
      </c>
      <c r="I280" s="219"/>
      <c r="J280" s="220">
        <f>ROUND(I280*H280,2)</f>
        <v>0</v>
      </c>
      <c r="K280" s="216" t="s">
        <v>142</v>
      </c>
      <c r="L280" s="46"/>
      <c r="M280" s="221" t="s">
        <v>19</v>
      </c>
      <c r="N280" s="222" t="s">
        <v>43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132</v>
      </c>
      <c r="AT280" s="225" t="s">
        <v>128</v>
      </c>
      <c r="AU280" s="225" t="s">
        <v>81</v>
      </c>
      <c r="AY280" s="19" t="s">
        <v>126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132</v>
      </c>
      <c r="BM280" s="225" t="s">
        <v>349</v>
      </c>
    </row>
    <row r="281" s="2" customFormat="1">
      <c r="A281" s="40"/>
      <c r="B281" s="41"/>
      <c r="C281" s="42"/>
      <c r="D281" s="227" t="s">
        <v>134</v>
      </c>
      <c r="E281" s="42"/>
      <c r="F281" s="228" t="s">
        <v>350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134</v>
      </c>
      <c r="AU281" s="19" t="s">
        <v>81</v>
      </c>
    </row>
    <row r="282" s="2" customFormat="1">
      <c r="A282" s="40"/>
      <c r="B282" s="41"/>
      <c r="C282" s="42"/>
      <c r="D282" s="254" t="s">
        <v>145</v>
      </c>
      <c r="E282" s="42"/>
      <c r="F282" s="255" t="s">
        <v>351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145</v>
      </c>
      <c r="AU282" s="19" t="s">
        <v>81</v>
      </c>
    </row>
    <row r="283" s="2" customFormat="1">
      <c r="A283" s="40"/>
      <c r="B283" s="41"/>
      <c r="C283" s="42"/>
      <c r="D283" s="227" t="s">
        <v>135</v>
      </c>
      <c r="E283" s="42"/>
      <c r="F283" s="232" t="s">
        <v>352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135</v>
      </c>
      <c r="AU283" s="19" t="s">
        <v>81</v>
      </c>
    </row>
    <row r="284" s="13" customFormat="1">
      <c r="A284" s="13"/>
      <c r="B284" s="233"/>
      <c r="C284" s="234"/>
      <c r="D284" s="227" t="s">
        <v>137</v>
      </c>
      <c r="E284" s="235" t="s">
        <v>19</v>
      </c>
      <c r="F284" s="236" t="s">
        <v>219</v>
      </c>
      <c r="G284" s="234"/>
      <c r="H284" s="235" t="s">
        <v>19</v>
      </c>
      <c r="I284" s="237"/>
      <c r="J284" s="234"/>
      <c r="K284" s="234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137</v>
      </c>
      <c r="AU284" s="242" t="s">
        <v>81</v>
      </c>
      <c r="AV284" s="13" t="s">
        <v>79</v>
      </c>
      <c r="AW284" s="13" t="s">
        <v>33</v>
      </c>
      <c r="AX284" s="13" t="s">
        <v>72</v>
      </c>
      <c r="AY284" s="242" t="s">
        <v>126</v>
      </c>
    </row>
    <row r="285" s="13" customFormat="1">
      <c r="A285" s="13"/>
      <c r="B285" s="233"/>
      <c r="C285" s="234"/>
      <c r="D285" s="227" t="s">
        <v>137</v>
      </c>
      <c r="E285" s="235" t="s">
        <v>19</v>
      </c>
      <c r="F285" s="236" t="s">
        <v>353</v>
      </c>
      <c r="G285" s="234"/>
      <c r="H285" s="235" t="s">
        <v>19</v>
      </c>
      <c r="I285" s="237"/>
      <c r="J285" s="234"/>
      <c r="K285" s="234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137</v>
      </c>
      <c r="AU285" s="242" t="s">
        <v>81</v>
      </c>
      <c r="AV285" s="13" t="s">
        <v>79</v>
      </c>
      <c r="AW285" s="13" t="s">
        <v>33</v>
      </c>
      <c r="AX285" s="13" t="s">
        <v>72</v>
      </c>
      <c r="AY285" s="242" t="s">
        <v>126</v>
      </c>
    </row>
    <row r="286" s="14" customFormat="1">
      <c r="A286" s="14"/>
      <c r="B286" s="243"/>
      <c r="C286" s="244"/>
      <c r="D286" s="227" t="s">
        <v>137</v>
      </c>
      <c r="E286" s="245" t="s">
        <v>19</v>
      </c>
      <c r="F286" s="246" t="s">
        <v>337</v>
      </c>
      <c r="G286" s="244"/>
      <c r="H286" s="247">
        <v>187.5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137</v>
      </c>
      <c r="AU286" s="253" t="s">
        <v>81</v>
      </c>
      <c r="AV286" s="14" t="s">
        <v>81</v>
      </c>
      <c r="AW286" s="14" t="s">
        <v>33</v>
      </c>
      <c r="AX286" s="14" t="s">
        <v>72</v>
      </c>
      <c r="AY286" s="253" t="s">
        <v>126</v>
      </c>
    </row>
    <row r="287" s="13" customFormat="1">
      <c r="A287" s="13"/>
      <c r="B287" s="233"/>
      <c r="C287" s="234"/>
      <c r="D287" s="227" t="s">
        <v>137</v>
      </c>
      <c r="E287" s="235" t="s">
        <v>19</v>
      </c>
      <c r="F287" s="236" t="s">
        <v>354</v>
      </c>
      <c r="G287" s="234"/>
      <c r="H287" s="235" t="s">
        <v>19</v>
      </c>
      <c r="I287" s="237"/>
      <c r="J287" s="234"/>
      <c r="K287" s="234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137</v>
      </c>
      <c r="AU287" s="242" t="s">
        <v>81</v>
      </c>
      <c r="AV287" s="13" t="s">
        <v>79</v>
      </c>
      <c r="AW287" s="13" t="s">
        <v>33</v>
      </c>
      <c r="AX287" s="13" t="s">
        <v>72</v>
      </c>
      <c r="AY287" s="242" t="s">
        <v>126</v>
      </c>
    </row>
    <row r="288" s="14" customFormat="1">
      <c r="A288" s="14"/>
      <c r="B288" s="243"/>
      <c r="C288" s="244"/>
      <c r="D288" s="227" t="s">
        <v>137</v>
      </c>
      <c r="E288" s="245" t="s">
        <v>19</v>
      </c>
      <c r="F288" s="246" t="s">
        <v>337</v>
      </c>
      <c r="G288" s="244"/>
      <c r="H288" s="247">
        <v>187.5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137</v>
      </c>
      <c r="AU288" s="253" t="s">
        <v>81</v>
      </c>
      <c r="AV288" s="14" t="s">
        <v>81</v>
      </c>
      <c r="AW288" s="14" t="s">
        <v>33</v>
      </c>
      <c r="AX288" s="14" t="s">
        <v>72</v>
      </c>
      <c r="AY288" s="253" t="s">
        <v>126</v>
      </c>
    </row>
    <row r="289" s="15" customFormat="1">
      <c r="A289" s="15"/>
      <c r="B289" s="256"/>
      <c r="C289" s="257"/>
      <c r="D289" s="227" t="s">
        <v>137</v>
      </c>
      <c r="E289" s="258" t="s">
        <v>19</v>
      </c>
      <c r="F289" s="259" t="s">
        <v>224</v>
      </c>
      <c r="G289" s="257"/>
      <c r="H289" s="260">
        <v>375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6" t="s">
        <v>137</v>
      </c>
      <c r="AU289" s="266" t="s">
        <v>81</v>
      </c>
      <c r="AV289" s="15" t="s">
        <v>132</v>
      </c>
      <c r="AW289" s="15" t="s">
        <v>33</v>
      </c>
      <c r="AX289" s="15" t="s">
        <v>79</v>
      </c>
      <c r="AY289" s="266" t="s">
        <v>126</v>
      </c>
    </row>
    <row r="290" s="2" customFormat="1" ht="16.5" customHeight="1">
      <c r="A290" s="40"/>
      <c r="B290" s="41"/>
      <c r="C290" s="214" t="s">
        <v>355</v>
      </c>
      <c r="D290" s="214" t="s">
        <v>128</v>
      </c>
      <c r="E290" s="215" t="s">
        <v>356</v>
      </c>
      <c r="F290" s="216" t="s">
        <v>357</v>
      </c>
      <c r="G290" s="217" t="s">
        <v>131</v>
      </c>
      <c r="H290" s="218">
        <v>3758</v>
      </c>
      <c r="I290" s="219"/>
      <c r="J290" s="220">
        <f>ROUND(I290*H290,2)</f>
        <v>0</v>
      </c>
      <c r="K290" s="216" t="s">
        <v>142</v>
      </c>
      <c r="L290" s="46"/>
      <c r="M290" s="221" t="s">
        <v>19</v>
      </c>
      <c r="N290" s="222" t="s">
        <v>43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132</v>
      </c>
      <c r="AT290" s="225" t="s">
        <v>128</v>
      </c>
      <c r="AU290" s="225" t="s">
        <v>81</v>
      </c>
      <c r="AY290" s="19" t="s">
        <v>126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79</v>
      </c>
      <c r="BK290" s="226">
        <f>ROUND(I290*H290,2)</f>
        <v>0</v>
      </c>
      <c r="BL290" s="19" t="s">
        <v>132</v>
      </c>
      <c r="BM290" s="225" t="s">
        <v>358</v>
      </c>
    </row>
    <row r="291" s="2" customFormat="1">
      <c r="A291" s="40"/>
      <c r="B291" s="41"/>
      <c r="C291" s="42"/>
      <c r="D291" s="227" t="s">
        <v>134</v>
      </c>
      <c r="E291" s="42"/>
      <c r="F291" s="228" t="s">
        <v>359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134</v>
      </c>
      <c r="AU291" s="19" t="s">
        <v>81</v>
      </c>
    </row>
    <row r="292" s="2" customFormat="1">
      <c r="A292" s="40"/>
      <c r="B292" s="41"/>
      <c r="C292" s="42"/>
      <c r="D292" s="254" t="s">
        <v>145</v>
      </c>
      <c r="E292" s="42"/>
      <c r="F292" s="255" t="s">
        <v>360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145</v>
      </c>
      <c r="AU292" s="19" t="s">
        <v>81</v>
      </c>
    </row>
    <row r="293" s="13" customFormat="1">
      <c r="A293" s="13"/>
      <c r="B293" s="233"/>
      <c r="C293" s="234"/>
      <c r="D293" s="227" t="s">
        <v>137</v>
      </c>
      <c r="E293" s="235" t="s">
        <v>19</v>
      </c>
      <c r="F293" s="236" t="s">
        <v>219</v>
      </c>
      <c r="G293" s="234"/>
      <c r="H293" s="235" t="s">
        <v>19</v>
      </c>
      <c r="I293" s="237"/>
      <c r="J293" s="234"/>
      <c r="K293" s="234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137</v>
      </c>
      <c r="AU293" s="242" t="s">
        <v>81</v>
      </c>
      <c r="AV293" s="13" t="s">
        <v>79</v>
      </c>
      <c r="AW293" s="13" t="s">
        <v>33</v>
      </c>
      <c r="AX293" s="13" t="s">
        <v>72</v>
      </c>
      <c r="AY293" s="242" t="s">
        <v>126</v>
      </c>
    </row>
    <row r="294" s="13" customFormat="1">
      <c r="A294" s="13"/>
      <c r="B294" s="233"/>
      <c r="C294" s="234"/>
      <c r="D294" s="227" t="s">
        <v>137</v>
      </c>
      <c r="E294" s="235" t="s">
        <v>19</v>
      </c>
      <c r="F294" s="236" t="s">
        <v>361</v>
      </c>
      <c r="G294" s="234"/>
      <c r="H294" s="235" t="s">
        <v>19</v>
      </c>
      <c r="I294" s="237"/>
      <c r="J294" s="234"/>
      <c r="K294" s="234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137</v>
      </c>
      <c r="AU294" s="242" t="s">
        <v>81</v>
      </c>
      <c r="AV294" s="13" t="s">
        <v>79</v>
      </c>
      <c r="AW294" s="13" t="s">
        <v>33</v>
      </c>
      <c r="AX294" s="13" t="s">
        <v>72</v>
      </c>
      <c r="AY294" s="242" t="s">
        <v>126</v>
      </c>
    </row>
    <row r="295" s="14" customFormat="1">
      <c r="A295" s="14"/>
      <c r="B295" s="243"/>
      <c r="C295" s="244"/>
      <c r="D295" s="227" t="s">
        <v>137</v>
      </c>
      <c r="E295" s="245" t="s">
        <v>19</v>
      </c>
      <c r="F295" s="246" t="s">
        <v>362</v>
      </c>
      <c r="G295" s="244"/>
      <c r="H295" s="247">
        <v>3758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137</v>
      </c>
      <c r="AU295" s="253" t="s">
        <v>81</v>
      </c>
      <c r="AV295" s="14" t="s">
        <v>81</v>
      </c>
      <c r="AW295" s="14" t="s">
        <v>33</v>
      </c>
      <c r="AX295" s="14" t="s">
        <v>79</v>
      </c>
      <c r="AY295" s="253" t="s">
        <v>126</v>
      </c>
    </row>
    <row r="296" s="2" customFormat="1" ht="16.5" customHeight="1">
      <c r="A296" s="40"/>
      <c r="B296" s="41"/>
      <c r="C296" s="214" t="s">
        <v>363</v>
      </c>
      <c r="D296" s="214" t="s">
        <v>128</v>
      </c>
      <c r="E296" s="215" t="s">
        <v>364</v>
      </c>
      <c r="F296" s="216" t="s">
        <v>365</v>
      </c>
      <c r="G296" s="217" t="s">
        <v>131</v>
      </c>
      <c r="H296" s="218">
        <v>664.29999999999995</v>
      </c>
      <c r="I296" s="219"/>
      <c r="J296" s="220">
        <f>ROUND(I296*H296,2)</f>
        <v>0</v>
      </c>
      <c r="K296" s="216" t="s">
        <v>142</v>
      </c>
      <c r="L296" s="46"/>
      <c r="M296" s="221" t="s">
        <v>19</v>
      </c>
      <c r="N296" s="222" t="s">
        <v>43</v>
      </c>
      <c r="O296" s="86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132</v>
      </c>
      <c r="AT296" s="225" t="s">
        <v>128</v>
      </c>
      <c r="AU296" s="225" t="s">
        <v>81</v>
      </c>
      <c r="AY296" s="19" t="s">
        <v>126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79</v>
      </c>
      <c r="BK296" s="226">
        <f>ROUND(I296*H296,2)</f>
        <v>0</v>
      </c>
      <c r="BL296" s="19" t="s">
        <v>132</v>
      </c>
      <c r="BM296" s="225" t="s">
        <v>366</v>
      </c>
    </row>
    <row r="297" s="2" customFormat="1">
      <c r="A297" s="40"/>
      <c r="B297" s="41"/>
      <c r="C297" s="42"/>
      <c r="D297" s="227" t="s">
        <v>134</v>
      </c>
      <c r="E297" s="42"/>
      <c r="F297" s="228" t="s">
        <v>367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134</v>
      </c>
      <c r="AU297" s="19" t="s">
        <v>81</v>
      </c>
    </row>
    <row r="298" s="2" customFormat="1">
      <c r="A298" s="40"/>
      <c r="B298" s="41"/>
      <c r="C298" s="42"/>
      <c r="D298" s="254" t="s">
        <v>145</v>
      </c>
      <c r="E298" s="42"/>
      <c r="F298" s="255" t="s">
        <v>368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145</v>
      </c>
      <c r="AU298" s="19" t="s">
        <v>81</v>
      </c>
    </row>
    <row r="299" s="13" customFormat="1">
      <c r="A299" s="13"/>
      <c r="B299" s="233"/>
      <c r="C299" s="234"/>
      <c r="D299" s="227" t="s">
        <v>137</v>
      </c>
      <c r="E299" s="235" t="s">
        <v>19</v>
      </c>
      <c r="F299" s="236" t="s">
        <v>219</v>
      </c>
      <c r="G299" s="234"/>
      <c r="H299" s="235" t="s">
        <v>19</v>
      </c>
      <c r="I299" s="237"/>
      <c r="J299" s="234"/>
      <c r="K299" s="234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137</v>
      </c>
      <c r="AU299" s="242" t="s">
        <v>81</v>
      </c>
      <c r="AV299" s="13" t="s">
        <v>79</v>
      </c>
      <c r="AW299" s="13" t="s">
        <v>33</v>
      </c>
      <c r="AX299" s="13" t="s">
        <v>72</v>
      </c>
      <c r="AY299" s="242" t="s">
        <v>126</v>
      </c>
    </row>
    <row r="300" s="13" customFormat="1">
      <c r="A300" s="13"/>
      <c r="B300" s="233"/>
      <c r="C300" s="234"/>
      <c r="D300" s="227" t="s">
        <v>137</v>
      </c>
      <c r="E300" s="235" t="s">
        <v>19</v>
      </c>
      <c r="F300" s="236" t="s">
        <v>369</v>
      </c>
      <c r="G300" s="234"/>
      <c r="H300" s="235" t="s">
        <v>19</v>
      </c>
      <c r="I300" s="237"/>
      <c r="J300" s="234"/>
      <c r="K300" s="234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137</v>
      </c>
      <c r="AU300" s="242" t="s">
        <v>81</v>
      </c>
      <c r="AV300" s="13" t="s">
        <v>79</v>
      </c>
      <c r="AW300" s="13" t="s">
        <v>33</v>
      </c>
      <c r="AX300" s="13" t="s">
        <v>72</v>
      </c>
      <c r="AY300" s="242" t="s">
        <v>126</v>
      </c>
    </row>
    <row r="301" s="14" customFormat="1">
      <c r="A301" s="14"/>
      <c r="B301" s="243"/>
      <c r="C301" s="244"/>
      <c r="D301" s="227" t="s">
        <v>137</v>
      </c>
      <c r="E301" s="245" t="s">
        <v>19</v>
      </c>
      <c r="F301" s="246" t="s">
        <v>370</v>
      </c>
      <c r="G301" s="244"/>
      <c r="H301" s="247">
        <v>245.30000000000001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137</v>
      </c>
      <c r="AU301" s="253" t="s">
        <v>81</v>
      </c>
      <c r="AV301" s="14" t="s">
        <v>81</v>
      </c>
      <c r="AW301" s="14" t="s">
        <v>33</v>
      </c>
      <c r="AX301" s="14" t="s">
        <v>72</v>
      </c>
      <c r="AY301" s="253" t="s">
        <v>126</v>
      </c>
    </row>
    <row r="302" s="13" customFormat="1">
      <c r="A302" s="13"/>
      <c r="B302" s="233"/>
      <c r="C302" s="234"/>
      <c r="D302" s="227" t="s">
        <v>137</v>
      </c>
      <c r="E302" s="235" t="s">
        <v>19</v>
      </c>
      <c r="F302" s="236" t="s">
        <v>371</v>
      </c>
      <c r="G302" s="234"/>
      <c r="H302" s="235" t="s">
        <v>19</v>
      </c>
      <c r="I302" s="237"/>
      <c r="J302" s="234"/>
      <c r="K302" s="234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137</v>
      </c>
      <c r="AU302" s="242" t="s">
        <v>81</v>
      </c>
      <c r="AV302" s="13" t="s">
        <v>79</v>
      </c>
      <c r="AW302" s="13" t="s">
        <v>33</v>
      </c>
      <c r="AX302" s="13" t="s">
        <v>72</v>
      </c>
      <c r="AY302" s="242" t="s">
        <v>126</v>
      </c>
    </row>
    <row r="303" s="14" customFormat="1">
      <c r="A303" s="14"/>
      <c r="B303" s="243"/>
      <c r="C303" s="244"/>
      <c r="D303" s="227" t="s">
        <v>137</v>
      </c>
      <c r="E303" s="245" t="s">
        <v>19</v>
      </c>
      <c r="F303" s="246" t="s">
        <v>372</v>
      </c>
      <c r="G303" s="244"/>
      <c r="H303" s="247">
        <v>242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137</v>
      </c>
      <c r="AU303" s="253" t="s">
        <v>81</v>
      </c>
      <c r="AV303" s="14" t="s">
        <v>81</v>
      </c>
      <c r="AW303" s="14" t="s">
        <v>33</v>
      </c>
      <c r="AX303" s="14" t="s">
        <v>72</v>
      </c>
      <c r="AY303" s="253" t="s">
        <v>126</v>
      </c>
    </row>
    <row r="304" s="13" customFormat="1">
      <c r="A304" s="13"/>
      <c r="B304" s="233"/>
      <c r="C304" s="234"/>
      <c r="D304" s="227" t="s">
        <v>137</v>
      </c>
      <c r="E304" s="235" t="s">
        <v>19</v>
      </c>
      <c r="F304" s="236" t="s">
        <v>373</v>
      </c>
      <c r="G304" s="234"/>
      <c r="H304" s="235" t="s">
        <v>19</v>
      </c>
      <c r="I304" s="237"/>
      <c r="J304" s="234"/>
      <c r="K304" s="234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137</v>
      </c>
      <c r="AU304" s="242" t="s">
        <v>81</v>
      </c>
      <c r="AV304" s="13" t="s">
        <v>79</v>
      </c>
      <c r="AW304" s="13" t="s">
        <v>33</v>
      </c>
      <c r="AX304" s="13" t="s">
        <v>72</v>
      </c>
      <c r="AY304" s="242" t="s">
        <v>126</v>
      </c>
    </row>
    <row r="305" s="14" customFormat="1">
      <c r="A305" s="14"/>
      <c r="B305" s="243"/>
      <c r="C305" s="244"/>
      <c r="D305" s="227" t="s">
        <v>137</v>
      </c>
      <c r="E305" s="245" t="s">
        <v>19</v>
      </c>
      <c r="F305" s="246" t="s">
        <v>374</v>
      </c>
      <c r="G305" s="244"/>
      <c r="H305" s="247">
        <v>177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137</v>
      </c>
      <c r="AU305" s="253" t="s">
        <v>81</v>
      </c>
      <c r="AV305" s="14" t="s">
        <v>81</v>
      </c>
      <c r="AW305" s="14" t="s">
        <v>33</v>
      </c>
      <c r="AX305" s="14" t="s">
        <v>72</v>
      </c>
      <c r="AY305" s="253" t="s">
        <v>126</v>
      </c>
    </row>
    <row r="306" s="15" customFormat="1">
      <c r="A306" s="15"/>
      <c r="B306" s="256"/>
      <c r="C306" s="257"/>
      <c r="D306" s="227" t="s">
        <v>137</v>
      </c>
      <c r="E306" s="258" t="s">
        <v>19</v>
      </c>
      <c r="F306" s="259" t="s">
        <v>224</v>
      </c>
      <c r="G306" s="257"/>
      <c r="H306" s="260">
        <v>664.29999999999995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6" t="s">
        <v>137</v>
      </c>
      <c r="AU306" s="266" t="s">
        <v>81</v>
      </c>
      <c r="AV306" s="15" t="s">
        <v>132</v>
      </c>
      <c r="AW306" s="15" t="s">
        <v>33</v>
      </c>
      <c r="AX306" s="15" t="s">
        <v>79</v>
      </c>
      <c r="AY306" s="266" t="s">
        <v>126</v>
      </c>
    </row>
    <row r="307" s="2" customFormat="1" ht="16.5" customHeight="1">
      <c r="A307" s="40"/>
      <c r="B307" s="41"/>
      <c r="C307" s="214" t="s">
        <v>375</v>
      </c>
      <c r="D307" s="214" t="s">
        <v>128</v>
      </c>
      <c r="E307" s="215" t="s">
        <v>376</v>
      </c>
      <c r="F307" s="216" t="s">
        <v>377</v>
      </c>
      <c r="G307" s="217" t="s">
        <v>131</v>
      </c>
      <c r="H307" s="218">
        <v>3758</v>
      </c>
      <c r="I307" s="219"/>
      <c r="J307" s="220">
        <f>ROUND(I307*H307,2)</f>
        <v>0</v>
      </c>
      <c r="K307" s="216" t="s">
        <v>142</v>
      </c>
      <c r="L307" s="46"/>
      <c r="M307" s="221" t="s">
        <v>19</v>
      </c>
      <c r="N307" s="222" t="s">
        <v>43</v>
      </c>
      <c r="O307" s="86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132</v>
      </c>
      <c r="AT307" s="225" t="s">
        <v>128</v>
      </c>
      <c r="AU307" s="225" t="s">
        <v>81</v>
      </c>
      <c r="AY307" s="19" t="s">
        <v>126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79</v>
      </c>
      <c r="BK307" s="226">
        <f>ROUND(I307*H307,2)</f>
        <v>0</v>
      </c>
      <c r="BL307" s="19" t="s">
        <v>132</v>
      </c>
      <c r="BM307" s="225" t="s">
        <v>378</v>
      </c>
    </row>
    <row r="308" s="2" customFormat="1">
      <c r="A308" s="40"/>
      <c r="B308" s="41"/>
      <c r="C308" s="42"/>
      <c r="D308" s="227" t="s">
        <v>134</v>
      </c>
      <c r="E308" s="42"/>
      <c r="F308" s="228" t="s">
        <v>379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134</v>
      </c>
      <c r="AU308" s="19" t="s">
        <v>81</v>
      </c>
    </row>
    <row r="309" s="2" customFormat="1">
      <c r="A309" s="40"/>
      <c r="B309" s="41"/>
      <c r="C309" s="42"/>
      <c r="D309" s="254" t="s">
        <v>145</v>
      </c>
      <c r="E309" s="42"/>
      <c r="F309" s="255" t="s">
        <v>380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145</v>
      </c>
      <c r="AU309" s="19" t="s">
        <v>81</v>
      </c>
    </row>
    <row r="310" s="13" customFormat="1">
      <c r="A310" s="13"/>
      <c r="B310" s="233"/>
      <c r="C310" s="234"/>
      <c r="D310" s="227" t="s">
        <v>137</v>
      </c>
      <c r="E310" s="235" t="s">
        <v>19</v>
      </c>
      <c r="F310" s="236" t="s">
        <v>219</v>
      </c>
      <c r="G310" s="234"/>
      <c r="H310" s="235" t="s">
        <v>19</v>
      </c>
      <c r="I310" s="237"/>
      <c r="J310" s="234"/>
      <c r="K310" s="234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137</v>
      </c>
      <c r="AU310" s="242" t="s">
        <v>81</v>
      </c>
      <c r="AV310" s="13" t="s">
        <v>79</v>
      </c>
      <c r="AW310" s="13" t="s">
        <v>33</v>
      </c>
      <c r="AX310" s="13" t="s">
        <v>72</v>
      </c>
      <c r="AY310" s="242" t="s">
        <v>126</v>
      </c>
    </row>
    <row r="311" s="13" customFormat="1">
      <c r="A311" s="13"/>
      <c r="B311" s="233"/>
      <c r="C311" s="234"/>
      <c r="D311" s="227" t="s">
        <v>137</v>
      </c>
      <c r="E311" s="235" t="s">
        <v>19</v>
      </c>
      <c r="F311" s="236" t="s">
        <v>361</v>
      </c>
      <c r="G311" s="234"/>
      <c r="H311" s="235" t="s">
        <v>19</v>
      </c>
      <c r="I311" s="237"/>
      <c r="J311" s="234"/>
      <c r="K311" s="234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137</v>
      </c>
      <c r="AU311" s="242" t="s">
        <v>81</v>
      </c>
      <c r="AV311" s="13" t="s">
        <v>79</v>
      </c>
      <c r="AW311" s="13" t="s">
        <v>33</v>
      </c>
      <c r="AX311" s="13" t="s">
        <v>72</v>
      </c>
      <c r="AY311" s="242" t="s">
        <v>126</v>
      </c>
    </row>
    <row r="312" s="14" customFormat="1">
      <c r="A312" s="14"/>
      <c r="B312" s="243"/>
      <c r="C312" s="244"/>
      <c r="D312" s="227" t="s">
        <v>137</v>
      </c>
      <c r="E312" s="245" t="s">
        <v>19</v>
      </c>
      <c r="F312" s="246" t="s">
        <v>362</v>
      </c>
      <c r="G312" s="244"/>
      <c r="H312" s="247">
        <v>3758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137</v>
      </c>
      <c r="AU312" s="253" t="s">
        <v>81</v>
      </c>
      <c r="AV312" s="14" t="s">
        <v>81</v>
      </c>
      <c r="AW312" s="14" t="s">
        <v>33</v>
      </c>
      <c r="AX312" s="14" t="s">
        <v>79</v>
      </c>
      <c r="AY312" s="253" t="s">
        <v>126</v>
      </c>
    </row>
    <row r="313" s="2" customFormat="1" ht="16.5" customHeight="1">
      <c r="A313" s="40"/>
      <c r="B313" s="41"/>
      <c r="C313" s="267" t="s">
        <v>381</v>
      </c>
      <c r="D313" s="267" t="s">
        <v>382</v>
      </c>
      <c r="E313" s="268" t="s">
        <v>383</v>
      </c>
      <c r="F313" s="269" t="s">
        <v>384</v>
      </c>
      <c r="G313" s="270" t="s">
        <v>385</v>
      </c>
      <c r="H313" s="271">
        <v>187.90000000000001</v>
      </c>
      <c r="I313" s="272"/>
      <c r="J313" s="273">
        <f>ROUND(I313*H313,2)</f>
        <v>0</v>
      </c>
      <c r="K313" s="269" t="s">
        <v>142</v>
      </c>
      <c r="L313" s="274"/>
      <c r="M313" s="275" t="s">
        <v>19</v>
      </c>
      <c r="N313" s="276" t="s">
        <v>43</v>
      </c>
      <c r="O313" s="86"/>
      <c r="P313" s="223">
        <f>O313*H313</f>
        <v>0</v>
      </c>
      <c r="Q313" s="223">
        <v>0.001</v>
      </c>
      <c r="R313" s="223">
        <f>Q313*H313</f>
        <v>0.18790000000000001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181</v>
      </c>
      <c r="AT313" s="225" t="s">
        <v>382</v>
      </c>
      <c r="AU313" s="225" t="s">
        <v>81</v>
      </c>
      <c r="AY313" s="19" t="s">
        <v>126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79</v>
      </c>
      <c r="BK313" s="226">
        <f>ROUND(I313*H313,2)</f>
        <v>0</v>
      </c>
      <c r="BL313" s="19" t="s">
        <v>132</v>
      </c>
      <c r="BM313" s="225" t="s">
        <v>386</v>
      </c>
    </row>
    <row r="314" s="2" customFormat="1">
      <c r="A314" s="40"/>
      <c r="B314" s="41"/>
      <c r="C314" s="42"/>
      <c r="D314" s="227" t="s">
        <v>134</v>
      </c>
      <c r="E314" s="42"/>
      <c r="F314" s="228" t="s">
        <v>384</v>
      </c>
      <c r="G314" s="42"/>
      <c r="H314" s="42"/>
      <c r="I314" s="229"/>
      <c r="J314" s="42"/>
      <c r="K314" s="42"/>
      <c r="L314" s="46"/>
      <c r="M314" s="230"/>
      <c r="N314" s="231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134</v>
      </c>
      <c r="AU314" s="19" t="s">
        <v>81</v>
      </c>
    </row>
    <row r="315" s="14" customFormat="1">
      <c r="A315" s="14"/>
      <c r="B315" s="243"/>
      <c r="C315" s="244"/>
      <c r="D315" s="227" t="s">
        <v>137</v>
      </c>
      <c r="E315" s="244"/>
      <c r="F315" s="246" t="s">
        <v>387</v>
      </c>
      <c r="G315" s="244"/>
      <c r="H315" s="247">
        <v>187.90000000000001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137</v>
      </c>
      <c r="AU315" s="253" t="s">
        <v>81</v>
      </c>
      <c r="AV315" s="14" t="s">
        <v>81</v>
      </c>
      <c r="AW315" s="14" t="s">
        <v>4</v>
      </c>
      <c r="AX315" s="14" t="s">
        <v>79</v>
      </c>
      <c r="AY315" s="253" t="s">
        <v>126</v>
      </c>
    </row>
    <row r="316" s="2" customFormat="1" ht="16.5" customHeight="1">
      <c r="A316" s="40"/>
      <c r="B316" s="41"/>
      <c r="C316" s="214" t="s">
        <v>388</v>
      </c>
      <c r="D316" s="214" t="s">
        <v>128</v>
      </c>
      <c r="E316" s="215" t="s">
        <v>389</v>
      </c>
      <c r="F316" s="216" t="s">
        <v>390</v>
      </c>
      <c r="G316" s="217" t="s">
        <v>131</v>
      </c>
      <c r="H316" s="218">
        <v>3758</v>
      </c>
      <c r="I316" s="219"/>
      <c r="J316" s="220">
        <f>ROUND(I316*H316,2)</f>
        <v>0</v>
      </c>
      <c r="K316" s="216" t="s">
        <v>142</v>
      </c>
      <c r="L316" s="46"/>
      <c r="M316" s="221" t="s">
        <v>19</v>
      </c>
      <c r="N316" s="222" t="s">
        <v>43</v>
      </c>
      <c r="O316" s="86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5" t="s">
        <v>132</v>
      </c>
      <c r="AT316" s="225" t="s">
        <v>128</v>
      </c>
      <c r="AU316" s="225" t="s">
        <v>81</v>
      </c>
      <c r="AY316" s="19" t="s">
        <v>126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9" t="s">
        <v>79</v>
      </c>
      <c r="BK316" s="226">
        <f>ROUND(I316*H316,2)</f>
        <v>0</v>
      </c>
      <c r="BL316" s="19" t="s">
        <v>132</v>
      </c>
      <c r="BM316" s="225" t="s">
        <v>391</v>
      </c>
    </row>
    <row r="317" s="2" customFormat="1">
      <c r="A317" s="40"/>
      <c r="B317" s="41"/>
      <c r="C317" s="42"/>
      <c r="D317" s="227" t="s">
        <v>134</v>
      </c>
      <c r="E317" s="42"/>
      <c r="F317" s="228" t="s">
        <v>392</v>
      </c>
      <c r="G317" s="42"/>
      <c r="H317" s="42"/>
      <c r="I317" s="229"/>
      <c r="J317" s="42"/>
      <c r="K317" s="42"/>
      <c r="L317" s="46"/>
      <c r="M317" s="230"/>
      <c r="N317" s="231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134</v>
      </c>
      <c r="AU317" s="19" t="s">
        <v>81</v>
      </c>
    </row>
    <row r="318" s="2" customFormat="1">
      <c r="A318" s="40"/>
      <c r="B318" s="41"/>
      <c r="C318" s="42"/>
      <c r="D318" s="254" t="s">
        <v>145</v>
      </c>
      <c r="E318" s="42"/>
      <c r="F318" s="255" t="s">
        <v>393</v>
      </c>
      <c r="G318" s="42"/>
      <c r="H318" s="42"/>
      <c r="I318" s="229"/>
      <c r="J318" s="42"/>
      <c r="K318" s="42"/>
      <c r="L318" s="46"/>
      <c r="M318" s="230"/>
      <c r="N318" s="231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145</v>
      </c>
      <c r="AU318" s="19" t="s">
        <v>81</v>
      </c>
    </row>
    <row r="319" s="13" customFormat="1">
      <c r="A319" s="13"/>
      <c r="B319" s="233"/>
      <c r="C319" s="234"/>
      <c r="D319" s="227" t="s">
        <v>137</v>
      </c>
      <c r="E319" s="235" t="s">
        <v>19</v>
      </c>
      <c r="F319" s="236" t="s">
        <v>219</v>
      </c>
      <c r="G319" s="234"/>
      <c r="H319" s="235" t="s">
        <v>19</v>
      </c>
      <c r="I319" s="237"/>
      <c r="J319" s="234"/>
      <c r="K319" s="234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137</v>
      </c>
      <c r="AU319" s="242" t="s">
        <v>81</v>
      </c>
      <c r="AV319" s="13" t="s">
        <v>79</v>
      </c>
      <c r="AW319" s="13" t="s">
        <v>33</v>
      </c>
      <c r="AX319" s="13" t="s">
        <v>72</v>
      </c>
      <c r="AY319" s="242" t="s">
        <v>126</v>
      </c>
    </row>
    <row r="320" s="13" customFormat="1">
      <c r="A320" s="13"/>
      <c r="B320" s="233"/>
      <c r="C320" s="234"/>
      <c r="D320" s="227" t="s">
        <v>137</v>
      </c>
      <c r="E320" s="235" t="s">
        <v>19</v>
      </c>
      <c r="F320" s="236" t="s">
        <v>361</v>
      </c>
      <c r="G320" s="234"/>
      <c r="H320" s="235" t="s">
        <v>19</v>
      </c>
      <c r="I320" s="237"/>
      <c r="J320" s="234"/>
      <c r="K320" s="234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137</v>
      </c>
      <c r="AU320" s="242" t="s">
        <v>81</v>
      </c>
      <c r="AV320" s="13" t="s">
        <v>79</v>
      </c>
      <c r="AW320" s="13" t="s">
        <v>33</v>
      </c>
      <c r="AX320" s="13" t="s">
        <v>72</v>
      </c>
      <c r="AY320" s="242" t="s">
        <v>126</v>
      </c>
    </row>
    <row r="321" s="14" customFormat="1">
      <c r="A321" s="14"/>
      <c r="B321" s="243"/>
      <c r="C321" s="244"/>
      <c r="D321" s="227" t="s">
        <v>137</v>
      </c>
      <c r="E321" s="245" t="s">
        <v>19</v>
      </c>
      <c r="F321" s="246" t="s">
        <v>362</v>
      </c>
      <c r="G321" s="244"/>
      <c r="H321" s="247">
        <v>3758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137</v>
      </c>
      <c r="AU321" s="253" t="s">
        <v>81</v>
      </c>
      <c r="AV321" s="14" t="s">
        <v>81</v>
      </c>
      <c r="AW321" s="14" t="s">
        <v>33</v>
      </c>
      <c r="AX321" s="14" t="s">
        <v>79</v>
      </c>
      <c r="AY321" s="253" t="s">
        <v>126</v>
      </c>
    </row>
    <row r="322" s="2" customFormat="1" ht="16.5" customHeight="1">
      <c r="A322" s="40"/>
      <c r="B322" s="41"/>
      <c r="C322" s="214" t="s">
        <v>394</v>
      </c>
      <c r="D322" s="214" t="s">
        <v>128</v>
      </c>
      <c r="E322" s="215" t="s">
        <v>395</v>
      </c>
      <c r="F322" s="216" t="s">
        <v>396</v>
      </c>
      <c r="G322" s="217" t="s">
        <v>131</v>
      </c>
      <c r="H322" s="218">
        <v>3758</v>
      </c>
      <c r="I322" s="219"/>
      <c r="J322" s="220">
        <f>ROUND(I322*H322,2)</f>
        <v>0</v>
      </c>
      <c r="K322" s="216" t="s">
        <v>142</v>
      </c>
      <c r="L322" s="46"/>
      <c r="M322" s="221" t="s">
        <v>19</v>
      </c>
      <c r="N322" s="222" t="s">
        <v>43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132</v>
      </c>
      <c r="AT322" s="225" t="s">
        <v>128</v>
      </c>
      <c r="AU322" s="225" t="s">
        <v>81</v>
      </c>
      <c r="AY322" s="19" t="s">
        <v>126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79</v>
      </c>
      <c r="BK322" s="226">
        <f>ROUND(I322*H322,2)</f>
        <v>0</v>
      </c>
      <c r="BL322" s="19" t="s">
        <v>132</v>
      </c>
      <c r="BM322" s="225" t="s">
        <v>397</v>
      </c>
    </row>
    <row r="323" s="2" customFormat="1">
      <c r="A323" s="40"/>
      <c r="B323" s="41"/>
      <c r="C323" s="42"/>
      <c r="D323" s="227" t="s">
        <v>134</v>
      </c>
      <c r="E323" s="42"/>
      <c r="F323" s="228" t="s">
        <v>398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134</v>
      </c>
      <c r="AU323" s="19" t="s">
        <v>81</v>
      </c>
    </row>
    <row r="324" s="2" customFormat="1">
      <c r="A324" s="40"/>
      <c r="B324" s="41"/>
      <c r="C324" s="42"/>
      <c r="D324" s="254" t="s">
        <v>145</v>
      </c>
      <c r="E324" s="42"/>
      <c r="F324" s="255" t="s">
        <v>399</v>
      </c>
      <c r="G324" s="42"/>
      <c r="H324" s="42"/>
      <c r="I324" s="229"/>
      <c r="J324" s="42"/>
      <c r="K324" s="42"/>
      <c r="L324" s="46"/>
      <c r="M324" s="230"/>
      <c r="N324" s="231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145</v>
      </c>
      <c r="AU324" s="19" t="s">
        <v>81</v>
      </c>
    </row>
    <row r="325" s="13" customFormat="1">
      <c r="A325" s="13"/>
      <c r="B325" s="233"/>
      <c r="C325" s="234"/>
      <c r="D325" s="227" t="s">
        <v>137</v>
      </c>
      <c r="E325" s="235" t="s">
        <v>19</v>
      </c>
      <c r="F325" s="236" t="s">
        <v>219</v>
      </c>
      <c r="G325" s="234"/>
      <c r="H325" s="235" t="s">
        <v>19</v>
      </c>
      <c r="I325" s="237"/>
      <c r="J325" s="234"/>
      <c r="K325" s="234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137</v>
      </c>
      <c r="AU325" s="242" t="s">
        <v>81</v>
      </c>
      <c r="AV325" s="13" t="s">
        <v>79</v>
      </c>
      <c r="AW325" s="13" t="s">
        <v>33</v>
      </c>
      <c r="AX325" s="13" t="s">
        <v>72</v>
      </c>
      <c r="AY325" s="242" t="s">
        <v>126</v>
      </c>
    </row>
    <row r="326" s="13" customFormat="1">
      <c r="A326" s="13"/>
      <c r="B326" s="233"/>
      <c r="C326" s="234"/>
      <c r="D326" s="227" t="s">
        <v>137</v>
      </c>
      <c r="E326" s="235" t="s">
        <v>19</v>
      </c>
      <c r="F326" s="236" t="s">
        <v>361</v>
      </c>
      <c r="G326" s="234"/>
      <c r="H326" s="235" t="s">
        <v>19</v>
      </c>
      <c r="I326" s="237"/>
      <c r="J326" s="234"/>
      <c r="K326" s="234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137</v>
      </c>
      <c r="AU326" s="242" t="s">
        <v>81</v>
      </c>
      <c r="AV326" s="13" t="s">
        <v>79</v>
      </c>
      <c r="AW326" s="13" t="s">
        <v>33</v>
      </c>
      <c r="AX326" s="13" t="s">
        <v>72</v>
      </c>
      <c r="AY326" s="242" t="s">
        <v>126</v>
      </c>
    </row>
    <row r="327" s="14" customFormat="1">
      <c r="A327" s="14"/>
      <c r="B327" s="243"/>
      <c r="C327" s="244"/>
      <c r="D327" s="227" t="s">
        <v>137</v>
      </c>
      <c r="E327" s="245" t="s">
        <v>19</v>
      </c>
      <c r="F327" s="246" t="s">
        <v>362</v>
      </c>
      <c r="G327" s="244"/>
      <c r="H327" s="247">
        <v>3758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137</v>
      </c>
      <c r="AU327" s="253" t="s">
        <v>81</v>
      </c>
      <c r="AV327" s="14" t="s">
        <v>81</v>
      </c>
      <c r="AW327" s="14" t="s">
        <v>33</v>
      </c>
      <c r="AX327" s="14" t="s">
        <v>79</v>
      </c>
      <c r="AY327" s="253" t="s">
        <v>126</v>
      </c>
    </row>
    <row r="328" s="2" customFormat="1" ht="16.5" customHeight="1">
      <c r="A328" s="40"/>
      <c r="B328" s="41"/>
      <c r="C328" s="267" t="s">
        <v>400</v>
      </c>
      <c r="D328" s="267" t="s">
        <v>382</v>
      </c>
      <c r="E328" s="268" t="s">
        <v>401</v>
      </c>
      <c r="F328" s="269" t="s">
        <v>402</v>
      </c>
      <c r="G328" s="270" t="s">
        <v>341</v>
      </c>
      <c r="H328" s="271">
        <v>676.44000000000005</v>
      </c>
      <c r="I328" s="272"/>
      <c r="J328" s="273">
        <f>ROUND(I328*H328,2)</f>
        <v>0</v>
      </c>
      <c r="K328" s="269" t="s">
        <v>142</v>
      </c>
      <c r="L328" s="274"/>
      <c r="M328" s="275" t="s">
        <v>19</v>
      </c>
      <c r="N328" s="276" t="s">
        <v>43</v>
      </c>
      <c r="O328" s="86"/>
      <c r="P328" s="223">
        <f>O328*H328</f>
        <v>0</v>
      </c>
      <c r="Q328" s="223">
        <v>1</v>
      </c>
      <c r="R328" s="223">
        <f>Q328*H328</f>
        <v>676.44000000000005</v>
      </c>
      <c r="S328" s="223">
        <v>0</v>
      </c>
      <c r="T328" s="224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181</v>
      </c>
      <c r="AT328" s="225" t="s">
        <v>382</v>
      </c>
      <c r="AU328" s="225" t="s">
        <v>81</v>
      </c>
      <c r="AY328" s="19" t="s">
        <v>126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9" t="s">
        <v>79</v>
      </c>
      <c r="BK328" s="226">
        <f>ROUND(I328*H328,2)</f>
        <v>0</v>
      </c>
      <c r="BL328" s="19" t="s">
        <v>132</v>
      </c>
      <c r="BM328" s="225" t="s">
        <v>403</v>
      </c>
    </row>
    <row r="329" s="2" customFormat="1">
      <c r="A329" s="40"/>
      <c r="B329" s="41"/>
      <c r="C329" s="42"/>
      <c r="D329" s="227" t="s">
        <v>134</v>
      </c>
      <c r="E329" s="42"/>
      <c r="F329" s="228" t="s">
        <v>402</v>
      </c>
      <c r="G329" s="42"/>
      <c r="H329" s="42"/>
      <c r="I329" s="229"/>
      <c r="J329" s="42"/>
      <c r="K329" s="42"/>
      <c r="L329" s="46"/>
      <c r="M329" s="230"/>
      <c r="N329" s="231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134</v>
      </c>
      <c r="AU329" s="19" t="s">
        <v>81</v>
      </c>
    </row>
    <row r="330" s="14" customFormat="1">
      <c r="A330" s="14"/>
      <c r="B330" s="243"/>
      <c r="C330" s="244"/>
      <c r="D330" s="227" t="s">
        <v>137</v>
      </c>
      <c r="E330" s="244"/>
      <c r="F330" s="246" t="s">
        <v>404</v>
      </c>
      <c r="G330" s="244"/>
      <c r="H330" s="247">
        <v>676.44000000000005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137</v>
      </c>
      <c r="AU330" s="253" t="s">
        <v>81</v>
      </c>
      <c r="AV330" s="14" t="s">
        <v>81</v>
      </c>
      <c r="AW330" s="14" t="s">
        <v>4</v>
      </c>
      <c r="AX330" s="14" t="s">
        <v>79</v>
      </c>
      <c r="AY330" s="253" t="s">
        <v>126</v>
      </c>
    </row>
    <row r="331" s="2" customFormat="1" ht="24.15" customHeight="1">
      <c r="A331" s="40"/>
      <c r="B331" s="41"/>
      <c r="C331" s="214" t="s">
        <v>405</v>
      </c>
      <c r="D331" s="214" t="s">
        <v>128</v>
      </c>
      <c r="E331" s="215" t="s">
        <v>406</v>
      </c>
      <c r="F331" s="216" t="s">
        <v>407</v>
      </c>
      <c r="G331" s="217" t="s">
        <v>151</v>
      </c>
      <c r="H331" s="218">
        <v>39</v>
      </c>
      <c r="I331" s="219"/>
      <c r="J331" s="220">
        <f>ROUND(I331*H331,2)</f>
        <v>0</v>
      </c>
      <c r="K331" s="216" t="s">
        <v>142</v>
      </c>
      <c r="L331" s="46"/>
      <c r="M331" s="221" t="s">
        <v>19</v>
      </c>
      <c r="N331" s="222" t="s">
        <v>43</v>
      </c>
      <c r="O331" s="86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132</v>
      </c>
      <c r="AT331" s="225" t="s">
        <v>128</v>
      </c>
      <c r="AU331" s="225" t="s">
        <v>81</v>
      </c>
      <c r="AY331" s="19" t="s">
        <v>126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79</v>
      </c>
      <c r="BK331" s="226">
        <f>ROUND(I331*H331,2)</f>
        <v>0</v>
      </c>
      <c r="BL331" s="19" t="s">
        <v>132</v>
      </c>
      <c r="BM331" s="225" t="s">
        <v>408</v>
      </c>
    </row>
    <row r="332" s="2" customFormat="1">
      <c r="A332" s="40"/>
      <c r="B332" s="41"/>
      <c r="C332" s="42"/>
      <c r="D332" s="227" t="s">
        <v>134</v>
      </c>
      <c r="E332" s="42"/>
      <c r="F332" s="228" t="s">
        <v>409</v>
      </c>
      <c r="G332" s="42"/>
      <c r="H332" s="42"/>
      <c r="I332" s="229"/>
      <c r="J332" s="42"/>
      <c r="K332" s="42"/>
      <c r="L332" s="46"/>
      <c r="M332" s="230"/>
      <c r="N332" s="231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134</v>
      </c>
      <c r="AU332" s="19" t="s">
        <v>81</v>
      </c>
    </row>
    <row r="333" s="2" customFormat="1">
      <c r="A333" s="40"/>
      <c r="B333" s="41"/>
      <c r="C333" s="42"/>
      <c r="D333" s="254" t="s">
        <v>145</v>
      </c>
      <c r="E333" s="42"/>
      <c r="F333" s="255" t="s">
        <v>410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145</v>
      </c>
      <c r="AU333" s="19" t="s">
        <v>81</v>
      </c>
    </row>
    <row r="334" s="13" customFormat="1">
      <c r="A334" s="13"/>
      <c r="B334" s="233"/>
      <c r="C334" s="234"/>
      <c r="D334" s="227" t="s">
        <v>137</v>
      </c>
      <c r="E334" s="235" t="s">
        <v>19</v>
      </c>
      <c r="F334" s="236" t="s">
        <v>219</v>
      </c>
      <c r="G334" s="234"/>
      <c r="H334" s="235" t="s">
        <v>19</v>
      </c>
      <c r="I334" s="237"/>
      <c r="J334" s="234"/>
      <c r="K334" s="234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137</v>
      </c>
      <c r="AU334" s="242" t="s">
        <v>81</v>
      </c>
      <c r="AV334" s="13" t="s">
        <v>79</v>
      </c>
      <c r="AW334" s="13" t="s">
        <v>33</v>
      </c>
      <c r="AX334" s="13" t="s">
        <v>72</v>
      </c>
      <c r="AY334" s="242" t="s">
        <v>126</v>
      </c>
    </row>
    <row r="335" s="13" customFormat="1">
      <c r="A335" s="13"/>
      <c r="B335" s="233"/>
      <c r="C335" s="234"/>
      <c r="D335" s="227" t="s">
        <v>137</v>
      </c>
      <c r="E335" s="235" t="s">
        <v>19</v>
      </c>
      <c r="F335" s="236" t="s">
        <v>411</v>
      </c>
      <c r="G335" s="234"/>
      <c r="H335" s="235" t="s">
        <v>19</v>
      </c>
      <c r="I335" s="237"/>
      <c r="J335" s="234"/>
      <c r="K335" s="234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137</v>
      </c>
      <c r="AU335" s="242" t="s">
        <v>81</v>
      </c>
      <c r="AV335" s="13" t="s">
        <v>79</v>
      </c>
      <c r="AW335" s="13" t="s">
        <v>33</v>
      </c>
      <c r="AX335" s="13" t="s">
        <v>72</v>
      </c>
      <c r="AY335" s="242" t="s">
        <v>126</v>
      </c>
    </row>
    <row r="336" s="14" customFormat="1">
      <c r="A336" s="14"/>
      <c r="B336" s="243"/>
      <c r="C336" s="244"/>
      <c r="D336" s="227" t="s">
        <v>137</v>
      </c>
      <c r="E336" s="245" t="s">
        <v>19</v>
      </c>
      <c r="F336" s="246" t="s">
        <v>394</v>
      </c>
      <c r="G336" s="244"/>
      <c r="H336" s="247">
        <v>39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137</v>
      </c>
      <c r="AU336" s="253" t="s">
        <v>81</v>
      </c>
      <c r="AV336" s="14" t="s">
        <v>81</v>
      </c>
      <c r="AW336" s="14" t="s">
        <v>33</v>
      </c>
      <c r="AX336" s="14" t="s">
        <v>79</v>
      </c>
      <c r="AY336" s="253" t="s">
        <v>126</v>
      </c>
    </row>
    <row r="337" s="2" customFormat="1" ht="16.5" customHeight="1">
      <c r="A337" s="40"/>
      <c r="B337" s="41"/>
      <c r="C337" s="214" t="s">
        <v>412</v>
      </c>
      <c r="D337" s="214" t="s">
        <v>128</v>
      </c>
      <c r="E337" s="215" t="s">
        <v>413</v>
      </c>
      <c r="F337" s="216" t="s">
        <v>414</v>
      </c>
      <c r="G337" s="217" t="s">
        <v>131</v>
      </c>
      <c r="H337" s="218">
        <v>3758</v>
      </c>
      <c r="I337" s="219"/>
      <c r="J337" s="220">
        <f>ROUND(I337*H337,2)</f>
        <v>0</v>
      </c>
      <c r="K337" s="216" t="s">
        <v>142</v>
      </c>
      <c r="L337" s="46"/>
      <c r="M337" s="221" t="s">
        <v>19</v>
      </c>
      <c r="N337" s="222" t="s">
        <v>43</v>
      </c>
      <c r="O337" s="86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132</v>
      </c>
      <c r="AT337" s="225" t="s">
        <v>128</v>
      </c>
      <c r="AU337" s="225" t="s">
        <v>81</v>
      </c>
      <c r="AY337" s="19" t="s">
        <v>126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79</v>
      </c>
      <c r="BK337" s="226">
        <f>ROUND(I337*H337,2)</f>
        <v>0</v>
      </c>
      <c r="BL337" s="19" t="s">
        <v>132</v>
      </c>
      <c r="BM337" s="225" t="s">
        <v>415</v>
      </c>
    </row>
    <row r="338" s="2" customFormat="1">
      <c r="A338" s="40"/>
      <c r="B338" s="41"/>
      <c r="C338" s="42"/>
      <c r="D338" s="227" t="s">
        <v>134</v>
      </c>
      <c r="E338" s="42"/>
      <c r="F338" s="228" t="s">
        <v>416</v>
      </c>
      <c r="G338" s="42"/>
      <c r="H338" s="42"/>
      <c r="I338" s="229"/>
      <c r="J338" s="42"/>
      <c r="K338" s="42"/>
      <c r="L338" s="46"/>
      <c r="M338" s="230"/>
      <c r="N338" s="231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134</v>
      </c>
      <c r="AU338" s="19" t="s">
        <v>81</v>
      </c>
    </row>
    <row r="339" s="2" customFormat="1">
      <c r="A339" s="40"/>
      <c r="B339" s="41"/>
      <c r="C339" s="42"/>
      <c r="D339" s="254" t="s">
        <v>145</v>
      </c>
      <c r="E339" s="42"/>
      <c r="F339" s="255" t="s">
        <v>417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145</v>
      </c>
      <c r="AU339" s="19" t="s">
        <v>81</v>
      </c>
    </row>
    <row r="340" s="13" customFormat="1">
      <c r="A340" s="13"/>
      <c r="B340" s="233"/>
      <c r="C340" s="234"/>
      <c r="D340" s="227" t="s">
        <v>137</v>
      </c>
      <c r="E340" s="235" t="s">
        <v>19</v>
      </c>
      <c r="F340" s="236" t="s">
        <v>219</v>
      </c>
      <c r="G340" s="234"/>
      <c r="H340" s="235" t="s">
        <v>19</v>
      </c>
      <c r="I340" s="237"/>
      <c r="J340" s="234"/>
      <c r="K340" s="234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137</v>
      </c>
      <c r="AU340" s="242" t="s">
        <v>81</v>
      </c>
      <c r="AV340" s="13" t="s">
        <v>79</v>
      </c>
      <c r="AW340" s="13" t="s">
        <v>33</v>
      </c>
      <c r="AX340" s="13" t="s">
        <v>72</v>
      </c>
      <c r="AY340" s="242" t="s">
        <v>126</v>
      </c>
    </row>
    <row r="341" s="13" customFormat="1">
      <c r="A341" s="13"/>
      <c r="B341" s="233"/>
      <c r="C341" s="234"/>
      <c r="D341" s="227" t="s">
        <v>137</v>
      </c>
      <c r="E341" s="235" t="s">
        <v>19</v>
      </c>
      <c r="F341" s="236" t="s">
        <v>361</v>
      </c>
      <c r="G341" s="234"/>
      <c r="H341" s="235" t="s">
        <v>19</v>
      </c>
      <c r="I341" s="237"/>
      <c r="J341" s="234"/>
      <c r="K341" s="234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137</v>
      </c>
      <c r="AU341" s="242" t="s">
        <v>81</v>
      </c>
      <c r="AV341" s="13" t="s">
        <v>79</v>
      </c>
      <c r="AW341" s="13" t="s">
        <v>33</v>
      </c>
      <c r="AX341" s="13" t="s">
        <v>72</v>
      </c>
      <c r="AY341" s="242" t="s">
        <v>126</v>
      </c>
    </row>
    <row r="342" s="14" customFormat="1">
      <c r="A342" s="14"/>
      <c r="B342" s="243"/>
      <c r="C342" s="244"/>
      <c r="D342" s="227" t="s">
        <v>137</v>
      </c>
      <c r="E342" s="245" t="s">
        <v>19</v>
      </c>
      <c r="F342" s="246" t="s">
        <v>362</v>
      </c>
      <c r="G342" s="244"/>
      <c r="H342" s="247">
        <v>3758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137</v>
      </c>
      <c r="AU342" s="253" t="s">
        <v>81</v>
      </c>
      <c r="AV342" s="14" t="s">
        <v>81</v>
      </c>
      <c r="AW342" s="14" t="s">
        <v>33</v>
      </c>
      <c r="AX342" s="14" t="s">
        <v>79</v>
      </c>
      <c r="AY342" s="253" t="s">
        <v>126</v>
      </c>
    </row>
    <row r="343" s="2" customFormat="1" ht="16.5" customHeight="1">
      <c r="A343" s="40"/>
      <c r="B343" s="41"/>
      <c r="C343" s="214" t="s">
        <v>418</v>
      </c>
      <c r="D343" s="214" t="s">
        <v>128</v>
      </c>
      <c r="E343" s="215" t="s">
        <v>419</v>
      </c>
      <c r="F343" s="216" t="s">
        <v>420</v>
      </c>
      <c r="G343" s="217" t="s">
        <v>131</v>
      </c>
      <c r="H343" s="218">
        <v>3758</v>
      </c>
      <c r="I343" s="219"/>
      <c r="J343" s="220">
        <f>ROUND(I343*H343,2)</f>
        <v>0</v>
      </c>
      <c r="K343" s="216" t="s">
        <v>142</v>
      </c>
      <c r="L343" s="46"/>
      <c r="M343" s="221" t="s">
        <v>19</v>
      </c>
      <c r="N343" s="222" t="s">
        <v>43</v>
      </c>
      <c r="O343" s="86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132</v>
      </c>
      <c r="AT343" s="225" t="s">
        <v>128</v>
      </c>
      <c r="AU343" s="225" t="s">
        <v>81</v>
      </c>
      <c r="AY343" s="19" t="s">
        <v>126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79</v>
      </c>
      <c r="BK343" s="226">
        <f>ROUND(I343*H343,2)</f>
        <v>0</v>
      </c>
      <c r="BL343" s="19" t="s">
        <v>132</v>
      </c>
      <c r="BM343" s="225" t="s">
        <v>421</v>
      </c>
    </row>
    <row r="344" s="2" customFormat="1">
      <c r="A344" s="40"/>
      <c r="B344" s="41"/>
      <c r="C344" s="42"/>
      <c r="D344" s="227" t="s">
        <v>134</v>
      </c>
      <c r="E344" s="42"/>
      <c r="F344" s="228" t="s">
        <v>422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134</v>
      </c>
      <c r="AU344" s="19" t="s">
        <v>81</v>
      </c>
    </row>
    <row r="345" s="2" customFormat="1">
      <c r="A345" s="40"/>
      <c r="B345" s="41"/>
      <c r="C345" s="42"/>
      <c r="D345" s="254" t="s">
        <v>145</v>
      </c>
      <c r="E345" s="42"/>
      <c r="F345" s="255" t="s">
        <v>423</v>
      </c>
      <c r="G345" s="42"/>
      <c r="H345" s="42"/>
      <c r="I345" s="229"/>
      <c r="J345" s="42"/>
      <c r="K345" s="42"/>
      <c r="L345" s="46"/>
      <c r="M345" s="230"/>
      <c r="N345" s="23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145</v>
      </c>
      <c r="AU345" s="19" t="s">
        <v>81</v>
      </c>
    </row>
    <row r="346" s="13" customFormat="1">
      <c r="A346" s="13"/>
      <c r="B346" s="233"/>
      <c r="C346" s="234"/>
      <c r="D346" s="227" t="s">
        <v>137</v>
      </c>
      <c r="E346" s="235" t="s">
        <v>19</v>
      </c>
      <c r="F346" s="236" t="s">
        <v>219</v>
      </c>
      <c r="G346" s="234"/>
      <c r="H346" s="235" t="s">
        <v>19</v>
      </c>
      <c r="I346" s="237"/>
      <c r="J346" s="234"/>
      <c r="K346" s="234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137</v>
      </c>
      <c r="AU346" s="242" t="s">
        <v>81</v>
      </c>
      <c r="AV346" s="13" t="s">
        <v>79</v>
      </c>
      <c r="AW346" s="13" t="s">
        <v>33</v>
      </c>
      <c r="AX346" s="13" t="s">
        <v>72</v>
      </c>
      <c r="AY346" s="242" t="s">
        <v>126</v>
      </c>
    </row>
    <row r="347" s="13" customFormat="1">
      <c r="A347" s="13"/>
      <c r="B347" s="233"/>
      <c r="C347" s="234"/>
      <c r="D347" s="227" t="s">
        <v>137</v>
      </c>
      <c r="E347" s="235" t="s">
        <v>19</v>
      </c>
      <c r="F347" s="236" t="s">
        <v>361</v>
      </c>
      <c r="G347" s="234"/>
      <c r="H347" s="235" t="s">
        <v>19</v>
      </c>
      <c r="I347" s="237"/>
      <c r="J347" s="234"/>
      <c r="K347" s="234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137</v>
      </c>
      <c r="AU347" s="242" t="s">
        <v>81</v>
      </c>
      <c r="AV347" s="13" t="s">
        <v>79</v>
      </c>
      <c r="AW347" s="13" t="s">
        <v>33</v>
      </c>
      <c r="AX347" s="13" t="s">
        <v>72</v>
      </c>
      <c r="AY347" s="242" t="s">
        <v>126</v>
      </c>
    </row>
    <row r="348" s="14" customFormat="1">
      <c r="A348" s="14"/>
      <c r="B348" s="243"/>
      <c r="C348" s="244"/>
      <c r="D348" s="227" t="s">
        <v>137</v>
      </c>
      <c r="E348" s="245" t="s">
        <v>19</v>
      </c>
      <c r="F348" s="246" t="s">
        <v>362</v>
      </c>
      <c r="G348" s="244"/>
      <c r="H348" s="247">
        <v>3758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137</v>
      </c>
      <c r="AU348" s="253" t="s">
        <v>81</v>
      </c>
      <c r="AV348" s="14" t="s">
        <v>81</v>
      </c>
      <c r="AW348" s="14" t="s">
        <v>33</v>
      </c>
      <c r="AX348" s="14" t="s">
        <v>79</v>
      </c>
      <c r="AY348" s="253" t="s">
        <v>126</v>
      </c>
    </row>
    <row r="349" s="2" customFormat="1" ht="16.5" customHeight="1">
      <c r="A349" s="40"/>
      <c r="B349" s="41"/>
      <c r="C349" s="214" t="s">
        <v>424</v>
      </c>
      <c r="D349" s="214" t="s">
        <v>128</v>
      </c>
      <c r="E349" s="215" t="s">
        <v>425</v>
      </c>
      <c r="F349" s="216" t="s">
        <v>426</v>
      </c>
      <c r="G349" s="217" t="s">
        <v>131</v>
      </c>
      <c r="H349" s="218">
        <v>3758</v>
      </c>
      <c r="I349" s="219"/>
      <c r="J349" s="220">
        <f>ROUND(I349*H349,2)</f>
        <v>0</v>
      </c>
      <c r="K349" s="216" t="s">
        <v>142</v>
      </c>
      <c r="L349" s="46"/>
      <c r="M349" s="221" t="s">
        <v>19</v>
      </c>
      <c r="N349" s="222" t="s">
        <v>43</v>
      </c>
      <c r="O349" s="86"/>
      <c r="P349" s="223">
        <f>O349*H349</f>
        <v>0</v>
      </c>
      <c r="Q349" s="223">
        <v>0</v>
      </c>
      <c r="R349" s="223">
        <f>Q349*H349</f>
        <v>0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132</v>
      </c>
      <c r="AT349" s="225" t="s">
        <v>128</v>
      </c>
      <c r="AU349" s="225" t="s">
        <v>81</v>
      </c>
      <c r="AY349" s="19" t="s">
        <v>126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79</v>
      </c>
      <c r="BK349" s="226">
        <f>ROUND(I349*H349,2)</f>
        <v>0</v>
      </c>
      <c r="BL349" s="19" t="s">
        <v>132</v>
      </c>
      <c r="BM349" s="225" t="s">
        <v>427</v>
      </c>
    </row>
    <row r="350" s="2" customFormat="1">
      <c r="A350" s="40"/>
      <c r="B350" s="41"/>
      <c r="C350" s="42"/>
      <c r="D350" s="227" t="s">
        <v>134</v>
      </c>
      <c r="E350" s="42"/>
      <c r="F350" s="228" t="s">
        <v>428</v>
      </c>
      <c r="G350" s="42"/>
      <c r="H350" s="42"/>
      <c r="I350" s="229"/>
      <c r="J350" s="42"/>
      <c r="K350" s="42"/>
      <c r="L350" s="46"/>
      <c r="M350" s="230"/>
      <c r="N350" s="231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134</v>
      </c>
      <c r="AU350" s="19" t="s">
        <v>81</v>
      </c>
    </row>
    <row r="351" s="2" customFormat="1">
      <c r="A351" s="40"/>
      <c r="B351" s="41"/>
      <c r="C351" s="42"/>
      <c r="D351" s="254" t="s">
        <v>145</v>
      </c>
      <c r="E351" s="42"/>
      <c r="F351" s="255" t="s">
        <v>429</v>
      </c>
      <c r="G351" s="42"/>
      <c r="H351" s="42"/>
      <c r="I351" s="229"/>
      <c r="J351" s="42"/>
      <c r="K351" s="42"/>
      <c r="L351" s="46"/>
      <c r="M351" s="230"/>
      <c r="N351" s="231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145</v>
      </c>
      <c r="AU351" s="19" t="s">
        <v>81</v>
      </c>
    </row>
    <row r="352" s="13" customFormat="1">
      <c r="A352" s="13"/>
      <c r="B352" s="233"/>
      <c r="C352" s="234"/>
      <c r="D352" s="227" t="s">
        <v>137</v>
      </c>
      <c r="E352" s="235" t="s">
        <v>19</v>
      </c>
      <c r="F352" s="236" t="s">
        <v>219</v>
      </c>
      <c r="G352" s="234"/>
      <c r="H352" s="235" t="s">
        <v>19</v>
      </c>
      <c r="I352" s="237"/>
      <c r="J352" s="234"/>
      <c r="K352" s="234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137</v>
      </c>
      <c r="AU352" s="242" t="s">
        <v>81</v>
      </c>
      <c r="AV352" s="13" t="s">
        <v>79</v>
      </c>
      <c r="AW352" s="13" t="s">
        <v>33</v>
      </c>
      <c r="AX352" s="13" t="s">
        <v>72</v>
      </c>
      <c r="AY352" s="242" t="s">
        <v>126</v>
      </c>
    </row>
    <row r="353" s="13" customFormat="1">
      <c r="A353" s="13"/>
      <c r="B353" s="233"/>
      <c r="C353" s="234"/>
      <c r="D353" s="227" t="s">
        <v>137</v>
      </c>
      <c r="E353" s="235" t="s">
        <v>19</v>
      </c>
      <c r="F353" s="236" t="s">
        <v>361</v>
      </c>
      <c r="G353" s="234"/>
      <c r="H353" s="235" t="s">
        <v>19</v>
      </c>
      <c r="I353" s="237"/>
      <c r="J353" s="234"/>
      <c r="K353" s="234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137</v>
      </c>
      <c r="AU353" s="242" t="s">
        <v>81</v>
      </c>
      <c r="AV353" s="13" t="s">
        <v>79</v>
      </c>
      <c r="AW353" s="13" t="s">
        <v>33</v>
      </c>
      <c r="AX353" s="13" t="s">
        <v>72</v>
      </c>
      <c r="AY353" s="242" t="s">
        <v>126</v>
      </c>
    </row>
    <row r="354" s="14" customFormat="1">
      <c r="A354" s="14"/>
      <c r="B354" s="243"/>
      <c r="C354" s="244"/>
      <c r="D354" s="227" t="s">
        <v>137</v>
      </c>
      <c r="E354" s="245" t="s">
        <v>19</v>
      </c>
      <c r="F354" s="246" t="s">
        <v>362</v>
      </c>
      <c r="G354" s="244"/>
      <c r="H354" s="247">
        <v>3758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137</v>
      </c>
      <c r="AU354" s="253" t="s">
        <v>81</v>
      </c>
      <c r="AV354" s="14" t="s">
        <v>81</v>
      </c>
      <c r="AW354" s="14" t="s">
        <v>33</v>
      </c>
      <c r="AX354" s="14" t="s">
        <v>79</v>
      </c>
      <c r="AY354" s="253" t="s">
        <v>126</v>
      </c>
    </row>
    <row r="355" s="2" customFormat="1" ht="16.5" customHeight="1">
      <c r="A355" s="40"/>
      <c r="B355" s="41"/>
      <c r="C355" s="214" t="s">
        <v>430</v>
      </c>
      <c r="D355" s="214" t="s">
        <v>128</v>
      </c>
      <c r="E355" s="215" t="s">
        <v>431</v>
      </c>
      <c r="F355" s="216" t="s">
        <v>432</v>
      </c>
      <c r="G355" s="217" t="s">
        <v>131</v>
      </c>
      <c r="H355" s="218">
        <v>3758</v>
      </c>
      <c r="I355" s="219"/>
      <c r="J355" s="220">
        <f>ROUND(I355*H355,2)</f>
        <v>0</v>
      </c>
      <c r="K355" s="216" t="s">
        <v>142</v>
      </c>
      <c r="L355" s="46"/>
      <c r="M355" s="221" t="s">
        <v>19</v>
      </c>
      <c r="N355" s="222" t="s">
        <v>43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132</v>
      </c>
      <c r="AT355" s="225" t="s">
        <v>128</v>
      </c>
      <c r="AU355" s="225" t="s">
        <v>81</v>
      </c>
      <c r="AY355" s="19" t="s">
        <v>126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79</v>
      </c>
      <c r="BK355" s="226">
        <f>ROUND(I355*H355,2)</f>
        <v>0</v>
      </c>
      <c r="BL355" s="19" t="s">
        <v>132</v>
      </c>
      <c r="BM355" s="225" t="s">
        <v>433</v>
      </c>
    </row>
    <row r="356" s="2" customFormat="1">
      <c r="A356" s="40"/>
      <c r="B356" s="41"/>
      <c r="C356" s="42"/>
      <c r="D356" s="227" t="s">
        <v>134</v>
      </c>
      <c r="E356" s="42"/>
      <c r="F356" s="228" t="s">
        <v>434</v>
      </c>
      <c r="G356" s="42"/>
      <c r="H356" s="42"/>
      <c r="I356" s="229"/>
      <c r="J356" s="42"/>
      <c r="K356" s="42"/>
      <c r="L356" s="46"/>
      <c r="M356" s="230"/>
      <c r="N356" s="231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134</v>
      </c>
      <c r="AU356" s="19" t="s">
        <v>81</v>
      </c>
    </row>
    <row r="357" s="2" customFormat="1">
      <c r="A357" s="40"/>
      <c r="B357" s="41"/>
      <c r="C357" s="42"/>
      <c r="D357" s="254" t="s">
        <v>145</v>
      </c>
      <c r="E357" s="42"/>
      <c r="F357" s="255" t="s">
        <v>435</v>
      </c>
      <c r="G357" s="42"/>
      <c r="H357" s="42"/>
      <c r="I357" s="229"/>
      <c r="J357" s="42"/>
      <c r="K357" s="42"/>
      <c r="L357" s="46"/>
      <c r="M357" s="230"/>
      <c r="N357" s="231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145</v>
      </c>
      <c r="AU357" s="19" t="s">
        <v>81</v>
      </c>
    </row>
    <row r="358" s="13" customFormat="1">
      <c r="A358" s="13"/>
      <c r="B358" s="233"/>
      <c r="C358" s="234"/>
      <c r="D358" s="227" t="s">
        <v>137</v>
      </c>
      <c r="E358" s="235" t="s">
        <v>19</v>
      </c>
      <c r="F358" s="236" t="s">
        <v>219</v>
      </c>
      <c r="G358" s="234"/>
      <c r="H358" s="235" t="s">
        <v>19</v>
      </c>
      <c r="I358" s="237"/>
      <c r="J358" s="234"/>
      <c r="K358" s="234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137</v>
      </c>
      <c r="AU358" s="242" t="s">
        <v>81</v>
      </c>
      <c r="AV358" s="13" t="s">
        <v>79</v>
      </c>
      <c r="AW358" s="13" t="s">
        <v>33</v>
      </c>
      <c r="AX358" s="13" t="s">
        <v>72</v>
      </c>
      <c r="AY358" s="242" t="s">
        <v>126</v>
      </c>
    </row>
    <row r="359" s="13" customFormat="1">
      <c r="A359" s="13"/>
      <c r="B359" s="233"/>
      <c r="C359" s="234"/>
      <c r="D359" s="227" t="s">
        <v>137</v>
      </c>
      <c r="E359" s="235" t="s">
        <v>19</v>
      </c>
      <c r="F359" s="236" t="s">
        <v>361</v>
      </c>
      <c r="G359" s="234"/>
      <c r="H359" s="235" t="s">
        <v>19</v>
      </c>
      <c r="I359" s="237"/>
      <c r="J359" s="234"/>
      <c r="K359" s="234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137</v>
      </c>
      <c r="AU359" s="242" t="s">
        <v>81</v>
      </c>
      <c r="AV359" s="13" t="s">
        <v>79</v>
      </c>
      <c r="AW359" s="13" t="s">
        <v>33</v>
      </c>
      <c r="AX359" s="13" t="s">
        <v>72</v>
      </c>
      <c r="AY359" s="242" t="s">
        <v>126</v>
      </c>
    </row>
    <row r="360" s="14" customFormat="1">
      <c r="A360" s="14"/>
      <c r="B360" s="243"/>
      <c r="C360" s="244"/>
      <c r="D360" s="227" t="s">
        <v>137</v>
      </c>
      <c r="E360" s="245" t="s">
        <v>19</v>
      </c>
      <c r="F360" s="246" t="s">
        <v>362</v>
      </c>
      <c r="G360" s="244"/>
      <c r="H360" s="247">
        <v>3758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137</v>
      </c>
      <c r="AU360" s="253" t="s">
        <v>81</v>
      </c>
      <c r="AV360" s="14" t="s">
        <v>81</v>
      </c>
      <c r="AW360" s="14" t="s">
        <v>33</v>
      </c>
      <c r="AX360" s="14" t="s">
        <v>79</v>
      </c>
      <c r="AY360" s="253" t="s">
        <v>126</v>
      </c>
    </row>
    <row r="361" s="2" customFormat="1" ht="16.5" customHeight="1">
      <c r="A361" s="40"/>
      <c r="B361" s="41"/>
      <c r="C361" s="214" t="s">
        <v>436</v>
      </c>
      <c r="D361" s="214" t="s">
        <v>128</v>
      </c>
      <c r="E361" s="215" t="s">
        <v>437</v>
      </c>
      <c r="F361" s="216" t="s">
        <v>438</v>
      </c>
      <c r="G361" s="217" t="s">
        <v>151</v>
      </c>
      <c r="H361" s="218">
        <v>39</v>
      </c>
      <c r="I361" s="219"/>
      <c r="J361" s="220">
        <f>ROUND(I361*H361,2)</f>
        <v>0</v>
      </c>
      <c r="K361" s="216" t="s">
        <v>142</v>
      </c>
      <c r="L361" s="46"/>
      <c r="M361" s="221" t="s">
        <v>19</v>
      </c>
      <c r="N361" s="222" t="s">
        <v>43</v>
      </c>
      <c r="O361" s="86"/>
      <c r="P361" s="223">
        <f>O361*H361</f>
        <v>0</v>
      </c>
      <c r="Q361" s="223">
        <v>0</v>
      </c>
      <c r="R361" s="223">
        <f>Q361*H361</f>
        <v>0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132</v>
      </c>
      <c r="AT361" s="225" t="s">
        <v>128</v>
      </c>
      <c r="AU361" s="225" t="s">
        <v>81</v>
      </c>
      <c r="AY361" s="19" t="s">
        <v>126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79</v>
      </c>
      <c r="BK361" s="226">
        <f>ROUND(I361*H361,2)</f>
        <v>0</v>
      </c>
      <c r="BL361" s="19" t="s">
        <v>132</v>
      </c>
      <c r="BM361" s="225" t="s">
        <v>439</v>
      </c>
    </row>
    <row r="362" s="2" customFormat="1">
      <c r="A362" s="40"/>
      <c r="B362" s="41"/>
      <c r="C362" s="42"/>
      <c r="D362" s="227" t="s">
        <v>134</v>
      </c>
      <c r="E362" s="42"/>
      <c r="F362" s="228" t="s">
        <v>440</v>
      </c>
      <c r="G362" s="42"/>
      <c r="H362" s="42"/>
      <c r="I362" s="229"/>
      <c r="J362" s="42"/>
      <c r="K362" s="42"/>
      <c r="L362" s="46"/>
      <c r="M362" s="230"/>
      <c r="N362" s="231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134</v>
      </c>
      <c r="AU362" s="19" t="s">
        <v>81</v>
      </c>
    </row>
    <row r="363" s="2" customFormat="1">
      <c r="A363" s="40"/>
      <c r="B363" s="41"/>
      <c r="C363" s="42"/>
      <c r="D363" s="254" t="s">
        <v>145</v>
      </c>
      <c r="E363" s="42"/>
      <c r="F363" s="255" t="s">
        <v>441</v>
      </c>
      <c r="G363" s="42"/>
      <c r="H363" s="42"/>
      <c r="I363" s="229"/>
      <c r="J363" s="42"/>
      <c r="K363" s="42"/>
      <c r="L363" s="46"/>
      <c r="M363" s="230"/>
      <c r="N363" s="231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145</v>
      </c>
      <c r="AU363" s="19" t="s">
        <v>81</v>
      </c>
    </row>
    <row r="364" s="13" customFormat="1">
      <c r="A364" s="13"/>
      <c r="B364" s="233"/>
      <c r="C364" s="234"/>
      <c r="D364" s="227" t="s">
        <v>137</v>
      </c>
      <c r="E364" s="235" t="s">
        <v>19</v>
      </c>
      <c r="F364" s="236" t="s">
        <v>219</v>
      </c>
      <c r="G364" s="234"/>
      <c r="H364" s="235" t="s">
        <v>19</v>
      </c>
      <c r="I364" s="237"/>
      <c r="J364" s="234"/>
      <c r="K364" s="234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137</v>
      </c>
      <c r="AU364" s="242" t="s">
        <v>81</v>
      </c>
      <c r="AV364" s="13" t="s">
        <v>79</v>
      </c>
      <c r="AW364" s="13" t="s">
        <v>33</v>
      </c>
      <c r="AX364" s="13" t="s">
        <v>72</v>
      </c>
      <c r="AY364" s="242" t="s">
        <v>126</v>
      </c>
    </row>
    <row r="365" s="13" customFormat="1">
      <c r="A365" s="13"/>
      <c r="B365" s="233"/>
      <c r="C365" s="234"/>
      <c r="D365" s="227" t="s">
        <v>137</v>
      </c>
      <c r="E365" s="235" t="s">
        <v>19</v>
      </c>
      <c r="F365" s="236" t="s">
        <v>411</v>
      </c>
      <c r="G365" s="234"/>
      <c r="H365" s="235" t="s">
        <v>19</v>
      </c>
      <c r="I365" s="237"/>
      <c r="J365" s="234"/>
      <c r="K365" s="234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137</v>
      </c>
      <c r="AU365" s="242" t="s">
        <v>81</v>
      </c>
      <c r="AV365" s="13" t="s">
        <v>79</v>
      </c>
      <c r="AW365" s="13" t="s">
        <v>33</v>
      </c>
      <c r="AX365" s="13" t="s">
        <v>72</v>
      </c>
      <c r="AY365" s="242" t="s">
        <v>126</v>
      </c>
    </row>
    <row r="366" s="14" customFormat="1">
      <c r="A366" s="14"/>
      <c r="B366" s="243"/>
      <c r="C366" s="244"/>
      <c r="D366" s="227" t="s">
        <v>137</v>
      </c>
      <c r="E366" s="245" t="s">
        <v>19</v>
      </c>
      <c r="F366" s="246" t="s">
        <v>394</v>
      </c>
      <c r="G366" s="244"/>
      <c r="H366" s="247">
        <v>39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137</v>
      </c>
      <c r="AU366" s="253" t="s">
        <v>81</v>
      </c>
      <c r="AV366" s="14" t="s">
        <v>81</v>
      </c>
      <c r="AW366" s="14" t="s">
        <v>33</v>
      </c>
      <c r="AX366" s="14" t="s">
        <v>79</v>
      </c>
      <c r="AY366" s="253" t="s">
        <v>126</v>
      </c>
    </row>
    <row r="367" s="2" customFormat="1" ht="16.5" customHeight="1">
      <c r="A367" s="40"/>
      <c r="B367" s="41"/>
      <c r="C367" s="267" t="s">
        <v>442</v>
      </c>
      <c r="D367" s="267" t="s">
        <v>382</v>
      </c>
      <c r="E367" s="268" t="s">
        <v>443</v>
      </c>
      <c r="F367" s="269" t="s">
        <v>444</v>
      </c>
      <c r="G367" s="270" t="s">
        <v>151</v>
      </c>
      <c r="H367" s="271">
        <v>39</v>
      </c>
      <c r="I367" s="272"/>
      <c r="J367" s="273">
        <f>ROUND(I367*H367,2)</f>
        <v>0</v>
      </c>
      <c r="K367" s="269" t="s">
        <v>19</v>
      </c>
      <c r="L367" s="274"/>
      <c r="M367" s="275" t="s">
        <v>19</v>
      </c>
      <c r="N367" s="276" t="s">
        <v>43</v>
      </c>
      <c r="O367" s="86"/>
      <c r="P367" s="223">
        <f>O367*H367</f>
        <v>0</v>
      </c>
      <c r="Q367" s="223">
        <v>0.0023</v>
      </c>
      <c r="R367" s="223">
        <f>Q367*H367</f>
        <v>0.089700000000000002</v>
      </c>
      <c r="S367" s="223">
        <v>0</v>
      </c>
      <c r="T367" s="224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5" t="s">
        <v>181</v>
      </c>
      <c r="AT367" s="225" t="s">
        <v>382</v>
      </c>
      <c r="AU367" s="225" t="s">
        <v>81</v>
      </c>
      <c r="AY367" s="19" t="s">
        <v>126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9" t="s">
        <v>79</v>
      </c>
      <c r="BK367" s="226">
        <f>ROUND(I367*H367,2)</f>
        <v>0</v>
      </c>
      <c r="BL367" s="19" t="s">
        <v>132</v>
      </c>
      <c r="BM367" s="225" t="s">
        <v>445</v>
      </c>
    </row>
    <row r="368" s="2" customFormat="1">
      <c r="A368" s="40"/>
      <c r="B368" s="41"/>
      <c r="C368" s="42"/>
      <c r="D368" s="227" t="s">
        <v>134</v>
      </c>
      <c r="E368" s="42"/>
      <c r="F368" s="228" t="s">
        <v>444</v>
      </c>
      <c r="G368" s="42"/>
      <c r="H368" s="42"/>
      <c r="I368" s="229"/>
      <c r="J368" s="42"/>
      <c r="K368" s="42"/>
      <c r="L368" s="46"/>
      <c r="M368" s="230"/>
      <c r="N368" s="231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134</v>
      </c>
      <c r="AU368" s="19" t="s">
        <v>81</v>
      </c>
    </row>
    <row r="369" s="14" customFormat="1">
      <c r="A369" s="14"/>
      <c r="B369" s="243"/>
      <c r="C369" s="244"/>
      <c r="D369" s="227" t="s">
        <v>137</v>
      </c>
      <c r="E369" s="244"/>
      <c r="F369" s="246" t="s">
        <v>446</v>
      </c>
      <c r="G369" s="244"/>
      <c r="H369" s="247">
        <v>39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3" t="s">
        <v>137</v>
      </c>
      <c r="AU369" s="253" t="s">
        <v>81</v>
      </c>
      <c r="AV369" s="14" t="s">
        <v>81</v>
      </c>
      <c r="AW369" s="14" t="s">
        <v>4</v>
      </c>
      <c r="AX369" s="14" t="s">
        <v>79</v>
      </c>
      <c r="AY369" s="253" t="s">
        <v>126</v>
      </c>
    </row>
    <row r="370" s="2" customFormat="1" ht="21.75" customHeight="1">
      <c r="A370" s="40"/>
      <c r="B370" s="41"/>
      <c r="C370" s="214" t="s">
        <v>447</v>
      </c>
      <c r="D370" s="214" t="s">
        <v>128</v>
      </c>
      <c r="E370" s="215" t="s">
        <v>448</v>
      </c>
      <c r="F370" s="216" t="s">
        <v>449</v>
      </c>
      <c r="G370" s="217" t="s">
        <v>151</v>
      </c>
      <c r="H370" s="218">
        <v>39</v>
      </c>
      <c r="I370" s="219"/>
      <c r="J370" s="220">
        <f>ROUND(I370*H370,2)</f>
        <v>0</v>
      </c>
      <c r="K370" s="216" t="s">
        <v>142</v>
      </c>
      <c r="L370" s="46"/>
      <c r="M370" s="221" t="s">
        <v>19</v>
      </c>
      <c r="N370" s="222" t="s">
        <v>43</v>
      </c>
      <c r="O370" s="86"/>
      <c r="P370" s="223">
        <f>O370*H370</f>
        <v>0</v>
      </c>
      <c r="Q370" s="223">
        <v>6.0000000000000002E-05</v>
      </c>
      <c r="R370" s="223">
        <f>Q370*H370</f>
        <v>0.0023400000000000001</v>
      </c>
      <c r="S370" s="223">
        <v>0</v>
      </c>
      <c r="T370" s="224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5" t="s">
        <v>132</v>
      </c>
      <c r="AT370" s="225" t="s">
        <v>128</v>
      </c>
      <c r="AU370" s="225" t="s">
        <v>81</v>
      </c>
      <c r="AY370" s="19" t="s">
        <v>126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9" t="s">
        <v>79</v>
      </c>
      <c r="BK370" s="226">
        <f>ROUND(I370*H370,2)</f>
        <v>0</v>
      </c>
      <c r="BL370" s="19" t="s">
        <v>132</v>
      </c>
      <c r="BM370" s="225" t="s">
        <v>450</v>
      </c>
    </row>
    <row r="371" s="2" customFormat="1">
      <c r="A371" s="40"/>
      <c r="B371" s="41"/>
      <c r="C371" s="42"/>
      <c r="D371" s="227" t="s">
        <v>134</v>
      </c>
      <c r="E371" s="42"/>
      <c r="F371" s="228" t="s">
        <v>451</v>
      </c>
      <c r="G371" s="42"/>
      <c r="H371" s="42"/>
      <c r="I371" s="229"/>
      <c r="J371" s="42"/>
      <c r="K371" s="42"/>
      <c r="L371" s="46"/>
      <c r="M371" s="230"/>
      <c r="N371" s="231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134</v>
      </c>
      <c r="AU371" s="19" t="s">
        <v>81</v>
      </c>
    </row>
    <row r="372" s="2" customFormat="1">
      <c r="A372" s="40"/>
      <c r="B372" s="41"/>
      <c r="C372" s="42"/>
      <c r="D372" s="254" t="s">
        <v>145</v>
      </c>
      <c r="E372" s="42"/>
      <c r="F372" s="255" t="s">
        <v>452</v>
      </c>
      <c r="G372" s="42"/>
      <c r="H372" s="42"/>
      <c r="I372" s="229"/>
      <c r="J372" s="42"/>
      <c r="K372" s="42"/>
      <c r="L372" s="46"/>
      <c r="M372" s="230"/>
      <c r="N372" s="231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145</v>
      </c>
      <c r="AU372" s="19" t="s">
        <v>81</v>
      </c>
    </row>
    <row r="373" s="13" customFormat="1">
      <c r="A373" s="13"/>
      <c r="B373" s="233"/>
      <c r="C373" s="234"/>
      <c r="D373" s="227" t="s">
        <v>137</v>
      </c>
      <c r="E373" s="235" t="s">
        <v>19</v>
      </c>
      <c r="F373" s="236" t="s">
        <v>219</v>
      </c>
      <c r="G373" s="234"/>
      <c r="H373" s="235" t="s">
        <v>19</v>
      </c>
      <c r="I373" s="237"/>
      <c r="J373" s="234"/>
      <c r="K373" s="234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137</v>
      </c>
      <c r="AU373" s="242" t="s">
        <v>81</v>
      </c>
      <c r="AV373" s="13" t="s">
        <v>79</v>
      </c>
      <c r="AW373" s="13" t="s">
        <v>33</v>
      </c>
      <c r="AX373" s="13" t="s">
        <v>72</v>
      </c>
      <c r="AY373" s="242" t="s">
        <v>126</v>
      </c>
    </row>
    <row r="374" s="13" customFormat="1">
      <c r="A374" s="13"/>
      <c r="B374" s="233"/>
      <c r="C374" s="234"/>
      <c r="D374" s="227" t="s">
        <v>137</v>
      </c>
      <c r="E374" s="235" t="s">
        <v>19</v>
      </c>
      <c r="F374" s="236" t="s">
        <v>411</v>
      </c>
      <c r="G374" s="234"/>
      <c r="H374" s="235" t="s">
        <v>19</v>
      </c>
      <c r="I374" s="237"/>
      <c r="J374" s="234"/>
      <c r="K374" s="234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137</v>
      </c>
      <c r="AU374" s="242" t="s">
        <v>81</v>
      </c>
      <c r="AV374" s="13" t="s">
        <v>79</v>
      </c>
      <c r="AW374" s="13" t="s">
        <v>33</v>
      </c>
      <c r="AX374" s="13" t="s">
        <v>72</v>
      </c>
      <c r="AY374" s="242" t="s">
        <v>126</v>
      </c>
    </row>
    <row r="375" s="14" customFormat="1">
      <c r="A375" s="14"/>
      <c r="B375" s="243"/>
      <c r="C375" s="244"/>
      <c r="D375" s="227" t="s">
        <v>137</v>
      </c>
      <c r="E375" s="245" t="s">
        <v>19</v>
      </c>
      <c r="F375" s="246" t="s">
        <v>394</v>
      </c>
      <c r="G375" s="244"/>
      <c r="H375" s="247">
        <v>39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137</v>
      </c>
      <c r="AU375" s="253" t="s">
        <v>81</v>
      </c>
      <c r="AV375" s="14" t="s">
        <v>81</v>
      </c>
      <c r="AW375" s="14" t="s">
        <v>33</v>
      </c>
      <c r="AX375" s="14" t="s">
        <v>79</v>
      </c>
      <c r="AY375" s="253" t="s">
        <v>126</v>
      </c>
    </row>
    <row r="376" s="2" customFormat="1" ht="16.5" customHeight="1">
      <c r="A376" s="40"/>
      <c r="B376" s="41"/>
      <c r="C376" s="267" t="s">
        <v>453</v>
      </c>
      <c r="D376" s="267" t="s">
        <v>382</v>
      </c>
      <c r="E376" s="268" t="s">
        <v>454</v>
      </c>
      <c r="F376" s="269" t="s">
        <v>455</v>
      </c>
      <c r="G376" s="270" t="s">
        <v>151</v>
      </c>
      <c r="H376" s="271">
        <v>117</v>
      </c>
      <c r="I376" s="272"/>
      <c r="J376" s="273">
        <f>ROUND(I376*H376,2)</f>
        <v>0</v>
      </c>
      <c r="K376" s="269" t="s">
        <v>142</v>
      </c>
      <c r="L376" s="274"/>
      <c r="M376" s="275" t="s">
        <v>19</v>
      </c>
      <c r="N376" s="276" t="s">
        <v>43</v>
      </c>
      <c r="O376" s="86"/>
      <c r="P376" s="223">
        <f>O376*H376</f>
        <v>0</v>
      </c>
      <c r="Q376" s="223">
        <v>0.0070899999999999999</v>
      </c>
      <c r="R376" s="223">
        <f>Q376*H376</f>
        <v>0.82952999999999999</v>
      </c>
      <c r="S376" s="223">
        <v>0</v>
      </c>
      <c r="T376" s="224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5" t="s">
        <v>181</v>
      </c>
      <c r="AT376" s="225" t="s">
        <v>382</v>
      </c>
      <c r="AU376" s="225" t="s">
        <v>81</v>
      </c>
      <c r="AY376" s="19" t="s">
        <v>126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9" t="s">
        <v>79</v>
      </c>
      <c r="BK376" s="226">
        <f>ROUND(I376*H376,2)</f>
        <v>0</v>
      </c>
      <c r="BL376" s="19" t="s">
        <v>132</v>
      </c>
      <c r="BM376" s="225" t="s">
        <v>456</v>
      </c>
    </row>
    <row r="377" s="2" customFormat="1">
      <c r="A377" s="40"/>
      <c r="B377" s="41"/>
      <c r="C377" s="42"/>
      <c r="D377" s="227" t="s">
        <v>134</v>
      </c>
      <c r="E377" s="42"/>
      <c r="F377" s="228" t="s">
        <v>455</v>
      </c>
      <c r="G377" s="42"/>
      <c r="H377" s="42"/>
      <c r="I377" s="229"/>
      <c r="J377" s="42"/>
      <c r="K377" s="42"/>
      <c r="L377" s="46"/>
      <c r="M377" s="230"/>
      <c r="N377" s="231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134</v>
      </c>
      <c r="AU377" s="19" t="s">
        <v>81</v>
      </c>
    </row>
    <row r="378" s="14" customFormat="1">
      <c r="A378" s="14"/>
      <c r="B378" s="243"/>
      <c r="C378" s="244"/>
      <c r="D378" s="227" t="s">
        <v>137</v>
      </c>
      <c r="E378" s="244"/>
      <c r="F378" s="246" t="s">
        <v>457</v>
      </c>
      <c r="G378" s="244"/>
      <c r="H378" s="247">
        <v>117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137</v>
      </c>
      <c r="AU378" s="253" t="s">
        <v>81</v>
      </c>
      <c r="AV378" s="14" t="s">
        <v>81</v>
      </c>
      <c r="AW378" s="14" t="s">
        <v>4</v>
      </c>
      <c r="AX378" s="14" t="s">
        <v>79</v>
      </c>
      <c r="AY378" s="253" t="s">
        <v>126</v>
      </c>
    </row>
    <row r="379" s="2" customFormat="1" ht="16.5" customHeight="1">
      <c r="A379" s="40"/>
      <c r="B379" s="41"/>
      <c r="C379" s="214" t="s">
        <v>458</v>
      </c>
      <c r="D379" s="214" t="s">
        <v>128</v>
      </c>
      <c r="E379" s="215" t="s">
        <v>459</v>
      </c>
      <c r="F379" s="216" t="s">
        <v>460</v>
      </c>
      <c r="G379" s="217" t="s">
        <v>131</v>
      </c>
      <c r="H379" s="218">
        <v>58.5</v>
      </c>
      <c r="I379" s="219"/>
      <c r="J379" s="220">
        <f>ROUND(I379*H379,2)</f>
        <v>0</v>
      </c>
      <c r="K379" s="216" t="s">
        <v>142</v>
      </c>
      <c r="L379" s="46"/>
      <c r="M379" s="221" t="s">
        <v>19</v>
      </c>
      <c r="N379" s="222" t="s">
        <v>43</v>
      </c>
      <c r="O379" s="86"/>
      <c r="P379" s="223">
        <f>O379*H379</f>
        <v>0</v>
      </c>
      <c r="Q379" s="223">
        <v>0.00036000000000000002</v>
      </c>
      <c r="R379" s="223">
        <f>Q379*H379</f>
        <v>0.021060000000000002</v>
      </c>
      <c r="S379" s="223">
        <v>0</v>
      </c>
      <c r="T379" s="224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5" t="s">
        <v>132</v>
      </c>
      <c r="AT379" s="225" t="s">
        <v>128</v>
      </c>
      <c r="AU379" s="225" t="s">
        <v>81</v>
      </c>
      <c r="AY379" s="19" t="s">
        <v>126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9" t="s">
        <v>79</v>
      </c>
      <c r="BK379" s="226">
        <f>ROUND(I379*H379,2)</f>
        <v>0</v>
      </c>
      <c r="BL379" s="19" t="s">
        <v>132</v>
      </c>
      <c r="BM379" s="225" t="s">
        <v>461</v>
      </c>
    </row>
    <row r="380" s="2" customFormat="1">
      <c r="A380" s="40"/>
      <c r="B380" s="41"/>
      <c r="C380" s="42"/>
      <c r="D380" s="227" t="s">
        <v>134</v>
      </c>
      <c r="E380" s="42"/>
      <c r="F380" s="228" t="s">
        <v>462</v>
      </c>
      <c r="G380" s="42"/>
      <c r="H380" s="42"/>
      <c r="I380" s="229"/>
      <c r="J380" s="42"/>
      <c r="K380" s="42"/>
      <c r="L380" s="46"/>
      <c r="M380" s="230"/>
      <c r="N380" s="231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134</v>
      </c>
      <c r="AU380" s="19" t="s">
        <v>81</v>
      </c>
    </row>
    <row r="381" s="2" customFormat="1">
      <c r="A381" s="40"/>
      <c r="B381" s="41"/>
      <c r="C381" s="42"/>
      <c r="D381" s="254" t="s">
        <v>145</v>
      </c>
      <c r="E381" s="42"/>
      <c r="F381" s="255" t="s">
        <v>463</v>
      </c>
      <c r="G381" s="42"/>
      <c r="H381" s="42"/>
      <c r="I381" s="229"/>
      <c r="J381" s="42"/>
      <c r="K381" s="42"/>
      <c r="L381" s="46"/>
      <c r="M381" s="230"/>
      <c r="N381" s="231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145</v>
      </c>
      <c r="AU381" s="19" t="s">
        <v>81</v>
      </c>
    </row>
    <row r="382" s="13" customFormat="1">
      <c r="A382" s="13"/>
      <c r="B382" s="233"/>
      <c r="C382" s="234"/>
      <c r="D382" s="227" t="s">
        <v>137</v>
      </c>
      <c r="E382" s="235" t="s">
        <v>19</v>
      </c>
      <c r="F382" s="236" t="s">
        <v>219</v>
      </c>
      <c r="G382" s="234"/>
      <c r="H382" s="235" t="s">
        <v>19</v>
      </c>
      <c r="I382" s="237"/>
      <c r="J382" s="234"/>
      <c r="K382" s="234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137</v>
      </c>
      <c r="AU382" s="242" t="s">
        <v>81</v>
      </c>
      <c r="AV382" s="13" t="s">
        <v>79</v>
      </c>
      <c r="AW382" s="13" t="s">
        <v>33</v>
      </c>
      <c r="AX382" s="13" t="s">
        <v>72</v>
      </c>
      <c r="AY382" s="242" t="s">
        <v>126</v>
      </c>
    </row>
    <row r="383" s="13" customFormat="1">
      <c r="A383" s="13"/>
      <c r="B383" s="233"/>
      <c r="C383" s="234"/>
      <c r="D383" s="227" t="s">
        <v>137</v>
      </c>
      <c r="E383" s="235" t="s">
        <v>19</v>
      </c>
      <c r="F383" s="236" t="s">
        <v>411</v>
      </c>
      <c r="G383" s="234"/>
      <c r="H383" s="235" t="s">
        <v>19</v>
      </c>
      <c r="I383" s="237"/>
      <c r="J383" s="234"/>
      <c r="K383" s="234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137</v>
      </c>
      <c r="AU383" s="242" t="s">
        <v>81</v>
      </c>
      <c r="AV383" s="13" t="s">
        <v>79</v>
      </c>
      <c r="AW383" s="13" t="s">
        <v>33</v>
      </c>
      <c r="AX383" s="13" t="s">
        <v>72</v>
      </c>
      <c r="AY383" s="242" t="s">
        <v>126</v>
      </c>
    </row>
    <row r="384" s="14" customFormat="1">
      <c r="A384" s="14"/>
      <c r="B384" s="243"/>
      <c r="C384" s="244"/>
      <c r="D384" s="227" t="s">
        <v>137</v>
      </c>
      <c r="E384" s="245" t="s">
        <v>19</v>
      </c>
      <c r="F384" s="246" t="s">
        <v>464</v>
      </c>
      <c r="G384" s="244"/>
      <c r="H384" s="247">
        <v>58.5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137</v>
      </c>
      <c r="AU384" s="253" t="s">
        <v>81</v>
      </c>
      <c r="AV384" s="14" t="s">
        <v>81</v>
      </c>
      <c r="AW384" s="14" t="s">
        <v>33</v>
      </c>
      <c r="AX384" s="14" t="s">
        <v>79</v>
      </c>
      <c r="AY384" s="253" t="s">
        <v>126</v>
      </c>
    </row>
    <row r="385" s="2" customFormat="1" ht="16.5" customHeight="1">
      <c r="A385" s="40"/>
      <c r="B385" s="41"/>
      <c r="C385" s="267" t="s">
        <v>465</v>
      </c>
      <c r="D385" s="267" t="s">
        <v>382</v>
      </c>
      <c r="E385" s="268" t="s">
        <v>466</v>
      </c>
      <c r="F385" s="269" t="s">
        <v>467</v>
      </c>
      <c r="G385" s="270" t="s">
        <v>131</v>
      </c>
      <c r="H385" s="271">
        <v>64.349999999999994</v>
      </c>
      <c r="I385" s="272"/>
      <c r="J385" s="273">
        <f>ROUND(I385*H385,2)</f>
        <v>0</v>
      </c>
      <c r="K385" s="269" t="s">
        <v>19</v>
      </c>
      <c r="L385" s="274"/>
      <c r="M385" s="275" t="s">
        <v>19</v>
      </c>
      <c r="N385" s="276" t="s">
        <v>43</v>
      </c>
      <c r="O385" s="86"/>
      <c r="P385" s="223">
        <f>O385*H385</f>
        <v>0</v>
      </c>
      <c r="Q385" s="223">
        <v>0.00010000000000000001</v>
      </c>
      <c r="R385" s="223">
        <f>Q385*H385</f>
        <v>0.0064349999999999997</v>
      </c>
      <c r="S385" s="223">
        <v>0</v>
      </c>
      <c r="T385" s="224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5" t="s">
        <v>181</v>
      </c>
      <c r="AT385" s="225" t="s">
        <v>382</v>
      </c>
      <c r="AU385" s="225" t="s">
        <v>81</v>
      </c>
      <c r="AY385" s="19" t="s">
        <v>126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9" t="s">
        <v>79</v>
      </c>
      <c r="BK385" s="226">
        <f>ROUND(I385*H385,2)</f>
        <v>0</v>
      </c>
      <c r="BL385" s="19" t="s">
        <v>132</v>
      </c>
      <c r="BM385" s="225" t="s">
        <v>468</v>
      </c>
    </row>
    <row r="386" s="2" customFormat="1">
      <c r="A386" s="40"/>
      <c r="B386" s="41"/>
      <c r="C386" s="42"/>
      <c r="D386" s="227" t="s">
        <v>134</v>
      </c>
      <c r="E386" s="42"/>
      <c r="F386" s="228" t="s">
        <v>467</v>
      </c>
      <c r="G386" s="42"/>
      <c r="H386" s="42"/>
      <c r="I386" s="229"/>
      <c r="J386" s="42"/>
      <c r="K386" s="42"/>
      <c r="L386" s="46"/>
      <c r="M386" s="230"/>
      <c r="N386" s="231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134</v>
      </c>
      <c r="AU386" s="19" t="s">
        <v>81</v>
      </c>
    </row>
    <row r="387" s="14" customFormat="1">
      <c r="A387" s="14"/>
      <c r="B387" s="243"/>
      <c r="C387" s="244"/>
      <c r="D387" s="227" t="s">
        <v>137</v>
      </c>
      <c r="E387" s="244"/>
      <c r="F387" s="246" t="s">
        <v>469</v>
      </c>
      <c r="G387" s="244"/>
      <c r="H387" s="247">
        <v>64.349999999999994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137</v>
      </c>
      <c r="AU387" s="253" t="s">
        <v>81</v>
      </c>
      <c r="AV387" s="14" t="s">
        <v>81</v>
      </c>
      <c r="AW387" s="14" t="s">
        <v>4</v>
      </c>
      <c r="AX387" s="14" t="s">
        <v>79</v>
      </c>
      <c r="AY387" s="253" t="s">
        <v>126</v>
      </c>
    </row>
    <row r="388" s="2" customFormat="1" ht="16.5" customHeight="1">
      <c r="A388" s="40"/>
      <c r="B388" s="41"/>
      <c r="C388" s="214" t="s">
        <v>470</v>
      </c>
      <c r="D388" s="214" t="s">
        <v>128</v>
      </c>
      <c r="E388" s="215" t="s">
        <v>471</v>
      </c>
      <c r="F388" s="216" t="s">
        <v>472</v>
      </c>
      <c r="G388" s="217" t="s">
        <v>151</v>
      </c>
      <c r="H388" s="218">
        <v>39</v>
      </c>
      <c r="I388" s="219"/>
      <c r="J388" s="220">
        <f>ROUND(I388*H388,2)</f>
        <v>0</v>
      </c>
      <c r="K388" s="216" t="s">
        <v>142</v>
      </c>
      <c r="L388" s="46"/>
      <c r="M388" s="221" t="s">
        <v>19</v>
      </c>
      <c r="N388" s="222" t="s">
        <v>43</v>
      </c>
      <c r="O388" s="86"/>
      <c r="P388" s="223">
        <f>O388*H388</f>
        <v>0</v>
      </c>
      <c r="Q388" s="223">
        <v>0</v>
      </c>
      <c r="R388" s="223">
        <f>Q388*H388</f>
        <v>0</v>
      </c>
      <c r="S388" s="223">
        <v>0</v>
      </c>
      <c r="T388" s="224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5" t="s">
        <v>132</v>
      </c>
      <c r="AT388" s="225" t="s">
        <v>128</v>
      </c>
      <c r="AU388" s="225" t="s">
        <v>81</v>
      </c>
      <c r="AY388" s="19" t="s">
        <v>126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9" t="s">
        <v>79</v>
      </c>
      <c r="BK388" s="226">
        <f>ROUND(I388*H388,2)</f>
        <v>0</v>
      </c>
      <c r="BL388" s="19" t="s">
        <v>132</v>
      </c>
      <c r="BM388" s="225" t="s">
        <v>473</v>
      </c>
    </row>
    <row r="389" s="2" customFormat="1">
      <c r="A389" s="40"/>
      <c r="B389" s="41"/>
      <c r="C389" s="42"/>
      <c r="D389" s="227" t="s">
        <v>134</v>
      </c>
      <c r="E389" s="42"/>
      <c r="F389" s="228" t="s">
        <v>474</v>
      </c>
      <c r="G389" s="42"/>
      <c r="H389" s="42"/>
      <c r="I389" s="229"/>
      <c r="J389" s="42"/>
      <c r="K389" s="42"/>
      <c r="L389" s="46"/>
      <c r="M389" s="230"/>
      <c r="N389" s="231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134</v>
      </c>
      <c r="AU389" s="19" t="s">
        <v>81</v>
      </c>
    </row>
    <row r="390" s="2" customFormat="1">
      <c r="A390" s="40"/>
      <c r="B390" s="41"/>
      <c r="C390" s="42"/>
      <c r="D390" s="254" t="s">
        <v>145</v>
      </c>
      <c r="E390" s="42"/>
      <c r="F390" s="255" t="s">
        <v>475</v>
      </c>
      <c r="G390" s="42"/>
      <c r="H390" s="42"/>
      <c r="I390" s="229"/>
      <c r="J390" s="42"/>
      <c r="K390" s="42"/>
      <c r="L390" s="46"/>
      <c r="M390" s="230"/>
      <c r="N390" s="231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145</v>
      </c>
      <c r="AU390" s="19" t="s">
        <v>81</v>
      </c>
    </row>
    <row r="391" s="13" customFormat="1">
      <c r="A391" s="13"/>
      <c r="B391" s="233"/>
      <c r="C391" s="234"/>
      <c r="D391" s="227" t="s">
        <v>137</v>
      </c>
      <c r="E391" s="235" t="s">
        <v>19</v>
      </c>
      <c r="F391" s="236" t="s">
        <v>219</v>
      </c>
      <c r="G391" s="234"/>
      <c r="H391" s="235" t="s">
        <v>19</v>
      </c>
      <c r="I391" s="237"/>
      <c r="J391" s="234"/>
      <c r="K391" s="234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137</v>
      </c>
      <c r="AU391" s="242" t="s">
        <v>81</v>
      </c>
      <c r="AV391" s="13" t="s">
        <v>79</v>
      </c>
      <c r="AW391" s="13" t="s">
        <v>33</v>
      </c>
      <c r="AX391" s="13" t="s">
        <v>72</v>
      </c>
      <c r="AY391" s="242" t="s">
        <v>126</v>
      </c>
    </row>
    <row r="392" s="13" customFormat="1">
      <c r="A392" s="13"/>
      <c r="B392" s="233"/>
      <c r="C392" s="234"/>
      <c r="D392" s="227" t="s">
        <v>137</v>
      </c>
      <c r="E392" s="235" t="s">
        <v>19</v>
      </c>
      <c r="F392" s="236" t="s">
        <v>411</v>
      </c>
      <c r="G392" s="234"/>
      <c r="H392" s="235" t="s">
        <v>19</v>
      </c>
      <c r="I392" s="237"/>
      <c r="J392" s="234"/>
      <c r="K392" s="234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137</v>
      </c>
      <c r="AU392" s="242" t="s">
        <v>81</v>
      </c>
      <c r="AV392" s="13" t="s">
        <v>79</v>
      </c>
      <c r="AW392" s="13" t="s">
        <v>33</v>
      </c>
      <c r="AX392" s="13" t="s">
        <v>72</v>
      </c>
      <c r="AY392" s="242" t="s">
        <v>126</v>
      </c>
    </row>
    <row r="393" s="14" customFormat="1">
      <c r="A393" s="14"/>
      <c r="B393" s="243"/>
      <c r="C393" s="244"/>
      <c r="D393" s="227" t="s">
        <v>137</v>
      </c>
      <c r="E393" s="245" t="s">
        <v>19</v>
      </c>
      <c r="F393" s="246" t="s">
        <v>394</v>
      </c>
      <c r="G393" s="244"/>
      <c r="H393" s="247">
        <v>39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137</v>
      </c>
      <c r="AU393" s="253" t="s">
        <v>81</v>
      </c>
      <c r="AV393" s="14" t="s">
        <v>81</v>
      </c>
      <c r="AW393" s="14" t="s">
        <v>33</v>
      </c>
      <c r="AX393" s="14" t="s">
        <v>79</v>
      </c>
      <c r="AY393" s="253" t="s">
        <v>126</v>
      </c>
    </row>
    <row r="394" s="2" customFormat="1" ht="16.5" customHeight="1">
      <c r="A394" s="40"/>
      <c r="B394" s="41"/>
      <c r="C394" s="214" t="s">
        <v>476</v>
      </c>
      <c r="D394" s="214" t="s">
        <v>128</v>
      </c>
      <c r="E394" s="215" t="s">
        <v>477</v>
      </c>
      <c r="F394" s="216" t="s">
        <v>478</v>
      </c>
      <c r="G394" s="217" t="s">
        <v>215</v>
      </c>
      <c r="H394" s="218">
        <v>0.113</v>
      </c>
      <c r="I394" s="219"/>
      <c r="J394" s="220">
        <f>ROUND(I394*H394,2)</f>
        <v>0</v>
      </c>
      <c r="K394" s="216" t="s">
        <v>142</v>
      </c>
      <c r="L394" s="46"/>
      <c r="M394" s="221" t="s">
        <v>19</v>
      </c>
      <c r="N394" s="222" t="s">
        <v>43</v>
      </c>
      <c r="O394" s="86"/>
      <c r="P394" s="223">
        <f>O394*H394</f>
        <v>0</v>
      </c>
      <c r="Q394" s="223">
        <v>0</v>
      </c>
      <c r="R394" s="223">
        <f>Q394*H394</f>
        <v>0</v>
      </c>
      <c r="S394" s="223">
        <v>0</v>
      </c>
      <c r="T394" s="224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25" t="s">
        <v>132</v>
      </c>
      <c r="AT394" s="225" t="s">
        <v>128</v>
      </c>
      <c r="AU394" s="225" t="s">
        <v>81</v>
      </c>
      <c r="AY394" s="19" t="s">
        <v>126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9" t="s">
        <v>79</v>
      </c>
      <c r="BK394" s="226">
        <f>ROUND(I394*H394,2)</f>
        <v>0</v>
      </c>
      <c r="BL394" s="19" t="s">
        <v>132</v>
      </c>
      <c r="BM394" s="225" t="s">
        <v>479</v>
      </c>
    </row>
    <row r="395" s="2" customFormat="1">
      <c r="A395" s="40"/>
      <c r="B395" s="41"/>
      <c r="C395" s="42"/>
      <c r="D395" s="227" t="s">
        <v>134</v>
      </c>
      <c r="E395" s="42"/>
      <c r="F395" s="228" t="s">
        <v>480</v>
      </c>
      <c r="G395" s="42"/>
      <c r="H395" s="42"/>
      <c r="I395" s="229"/>
      <c r="J395" s="42"/>
      <c r="K395" s="42"/>
      <c r="L395" s="46"/>
      <c r="M395" s="230"/>
      <c r="N395" s="231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134</v>
      </c>
      <c r="AU395" s="19" t="s">
        <v>81</v>
      </c>
    </row>
    <row r="396" s="2" customFormat="1">
      <c r="A396" s="40"/>
      <c r="B396" s="41"/>
      <c r="C396" s="42"/>
      <c r="D396" s="254" t="s">
        <v>145</v>
      </c>
      <c r="E396" s="42"/>
      <c r="F396" s="255" t="s">
        <v>481</v>
      </c>
      <c r="G396" s="42"/>
      <c r="H396" s="42"/>
      <c r="I396" s="229"/>
      <c r="J396" s="42"/>
      <c r="K396" s="42"/>
      <c r="L396" s="46"/>
      <c r="M396" s="230"/>
      <c r="N396" s="231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145</v>
      </c>
      <c r="AU396" s="19" t="s">
        <v>81</v>
      </c>
    </row>
    <row r="397" s="13" customFormat="1">
      <c r="A397" s="13"/>
      <c r="B397" s="233"/>
      <c r="C397" s="234"/>
      <c r="D397" s="227" t="s">
        <v>137</v>
      </c>
      <c r="E397" s="235" t="s">
        <v>19</v>
      </c>
      <c r="F397" s="236" t="s">
        <v>219</v>
      </c>
      <c r="G397" s="234"/>
      <c r="H397" s="235" t="s">
        <v>19</v>
      </c>
      <c r="I397" s="237"/>
      <c r="J397" s="234"/>
      <c r="K397" s="234"/>
      <c r="L397" s="238"/>
      <c r="M397" s="239"/>
      <c r="N397" s="240"/>
      <c r="O397" s="240"/>
      <c r="P397" s="240"/>
      <c r="Q397" s="240"/>
      <c r="R397" s="240"/>
      <c r="S397" s="240"/>
      <c r="T397" s="24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2" t="s">
        <v>137</v>
      </c>
      <c r="AU397" s="242" t="s">
        <v>81</v>
      </c>
      <c r="AV397" s="13" t="s">
        <v>79</v>
      </c>
      <c r="AW397" s="13" t="s">
        <v>33</v>
      </c>
      <c r="AX397" s="13" t="s">
        <v>72</v>
      </c>
      <c r="AY397" s="242" t="s">
        <v>126</v>
      </c>
    </row>
    <row r="398" s="13" customFormat="1">
      <c r="A398" s="13"/>
      <c r="B398" s="233"/>
      <c r="C398" s="234"/>
      <c r="D398" s="227" t="s">
        <v>137</v>
      </c>
      <c r="E398" s="235" t="s">
        <v>19</v>
      </c>
      <c r="F398" s="236" t="s">
        <v>361</v>
      </c>
      <c r="G398" s="234"/>
      <c r="H398" s="235" t="s">
        <v>19</v>
      </c>
      <c r="I398" s="237"/>
      <c r="J398" s="234"/>
      <c r="K398" s="234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137</v>
      </c>
      <c r="AU398" s="242" t="s">
        <v>81</v>
      </c>
      <c r="AV398" s="13" t="s">
        <v>79</v>
      </c>
      <c r="AW398" s="13" t="s">
        <v>33</v>
      </c>
      <c r="AX398" s="13" t="s">
        <v>72</v>
      </c>
      <c r="AY398" s="242" t="s">
        <v>126</v>
      </c>
    </row>
    <row r="399" s="14" customFormat="1">
      <c r="A399" s="14"/>
      <c r="B399" s="243"/>
      <c r="C399" s="244"/>
      <c r="D399" s="227" t="s">
        <v>137</v>
      </c>
      <c r="E399" s="245" t="s">
        <v>19</v>
      </c>
      <c r="F399" s="246" t="s">
        <v>482</v>
      </c>
      <c r="G399" s="244"/>
      <c r="H399" s="247">
        <v>0.113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137</v>
      </c>
      <c r="AU399" s="253" t="s">
        <v>81</v>
      </c>
      <c r="AV399" s="14" t="s">
        <v>81</v>
      </c>
      <c r="AW399" s="14" t="s">
        <v>33</v>
      </c>
      <c r="AX399" s="14" t="s">
        <v>79</v>
      </c>
      <c r="AY399" s="253" t="s">
        <v>126</v>
      </c>
    </row>
    <row r="400" s="2" customFormat="1" ht="16.5" customHeight="1">
      <c r="A400" s="40"/>
      <c r="B400" s="41"/>
      <c r="C400" s="267" t="s">
        <v>483</v>
      </c>
      <c r="D400" s="267" t="s">
        <v>382</v>
      </c>
      <c r="E400" s="268" t="s">
        <v>484</v>
      </c>
      <c r="F400" s="269" t="s">
        <v>485</v>
      </c>
      <c r="G400" s="270" t="s">
        <v>385</v>
      </c>
      <c r="H400" s="271">
        <v>113</v>
      </c>
      <c r="I400" s="272"/>
      <c r="J400" s="273">
        <f>ROUND(I400*H400,2)</f>
        <v>0</v>
      </c>
      <c r="K400" s="269" t="s">
        <v>142</v>
      </c>
      <c r="L400" s="274"/>
      <c r="M400" s="275" t="s">
        <v>19</v>
      </c>
      <c r="N400" s="276" t="s">
        <v>43</v>
      </c>
      <c r="O400" s="86"/>
      <c r="P400" s="223">
        <f>O400*H400</f>
        <v>0</v>
      </c>
      <c r="Q400" s="223">
        <v>0.001</v>
      </c>
      <c r="R400" s="223">
        <f>Q400*H400</f>
        <v>0.113</v>
      </c>
      <c r="S400" s="223">
        <v>0</v>
      </c>
      <c r="T400" s="224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5" t="s">
        <v>181</v>
      </c>
      <c r="AT400" s="225" t="s">
        <v>382</v>
      </c>
      <c r="AU400" s="225" t="s">
        <v>81</v>
      </c>
      <c r="AY400" s="19" t="s">
        <v>126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9" t="s">
        <v>79</v>
      </c>
      <c r="BK400" s="226">
        <f>ROUND(I400*H400,2)</f>
        <v>0</v>
      </c>
      <c r="BL400" s="19" t="s">
        <v>132</v>
      </c>
      <c r="BM400" s="225" t="s">
        <v>486</v>
      </c>
    </row>
    <row r="401" s="2" customFormat="1">
      <c r="A401" s="40"/>
      <c r="B401" s="41"/>
      <c r="C401" s="42"/>
      <c r="D401" s="227" t="s">
        <v>134</v>
      </c>
      <c r="E401" s="42"/>
      <c r="F401" s="228" t="s">
        <v>485</v>
      </c>
      <c r="G401" s="42"/>
      <c r="H401" s="42"/>
      <c r="I401" s="229"/>
      <c r="J401" s="42"/>
      <c r="K401" s="42"/>
      <c r="L401" s="46"/>
      <c r="M401" s="230"/>
      <c r="N401" s="231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134</v>
      </c>
      <c r="AU401" s="19" t="s">
        <v>81</v>
      </c>
    </row>
    <row r="402" s="14" customFormat="1">
      <c r="A402" s="14"/>
      <c r="B402" s="243"/>
      <c r="C402" s="244"/>
      <c r="D402" s="227" t="s">
        <v>137</v>
      </c>
      <c r="E402" s="244"/>
      <c r="F402" s="246" t="s">
        <v>487</v>
      </c>
      <c r="G402" s="244"/>
      <c r="H402" s="247">
        <v>113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137</v>
      </c>
      <c r="AU402" s="253" t="s">
        <v>81</v>
      </c>
      <c r="AV402" s="14" t="s">
        <v>81</v>
      </c>
      <c r="AW402" s="14" t="s">
        <v>4</v>
      </c>
      <c r="AX402" s="14" t="s">
        <v>79</v>
      </c>
      <c r="AY402" s="253" t="s">
        <v>126</v>
      </c>
    </row>
    <row r="403" s="2" customFormat="1" ht="21.75" customHeight="1">
      <c r="A403" s="40"/>
      <c r="B403" s="41"/>
      <c r="C403" s="214" t="s">
        <v>488</v>
      </c>
      <c r="D403" s="214" t="s">
        <v>128</v>
      </c>
      <c r="E403" s="215" t="s">
        <v>489</v>
      </c>
      <c r="F403" s="216" t="s">
        <v>490</v>
      </c>
      <c r="G403" s="217" t="s">
        <v>131</v>
      </c>
      <c r="H403" s="218">
        <v>3758</v>
      </c>
      <c r="I403" s="219"/>
      <c r="J403" s="220">
        <f>ROUND(I403*H403,2)</f>
        <v>0</v>
      </c>
      <c r="K403" s="216" t="s">
        <v>142</v>
      </c>
      <c r="L403" s="46"/>
      <c r="M403" s="221" t="s">
        <v>19</v>
      </c>
      <c r="N403" s="222" t="s">
        <v>43</v>
      </c>
      <c r="O403" s="86"/>
      <c r="P403" s="223">
        <f>O403*H403</f>
        <v>0</v>
      </c>
      <c r="Q403" s="223">
        <v>0</v>
      </c>
      <c r="R403" s="223">
        <f>Q403*H403</f>
        <v>0</v>
      </c>
      <c r="S403" s="223">
        <v>0</v>
      </c>
      <c r="T403" s="224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25" t="s">
        <v>132</v>
      </c>
      <c r="AT403" s="225" t="s">
        <v>128</v>
      </c>
      <c r="AU403" s="225" t="s">
        <v>81</v>
      </c>
      <c r="AY403" s="19" t="s">
        <v>126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9" t="s">
        <v>79</v>
      </c>
      <c r="BK403" s="226">
        <f>ROUND(I403*H403,2)</f>
        <v>0</v>
      </c>
      <c r="BL403" s="19" t="s">
        <v>132</v>
      </c>
      <c r="BM403" s="225" t="s">
        <v>491</v>
      </c>
    </row>
    <row r="404" s="2" customFormat="1">
      <c r="A404" s="40"/>
      <c r="B404" s="41"/>
      <c r="C404" s="42"/>
      <c r="D404" s="227" t="s">
        <v>134</v>
      </c>
      <c r="E404" s="42"/>
      <c r="F404" s="228" t="s">
        <v>492</v>
      </c>
      <c r="G404" s="42"/>
      <c r="H404" s="42"/>
      <c r="I404" s="229"/>
      <c r="J404" s="42"/>
      <c r="K404" s="42"/>
      <c r="L404" s="46"/>
      <c r="M404" s="230"/>
      <c r="N404" s="231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134</v>
      </c>
      <c r="AU404" s="19" t="s">
        <v>81</v>
      </c>
    </row>
    <row r="405" s="2" customFormat="1">
      <c r="A405" s="40"/>
      <c r="B405" s="41"/>
      <c r="C405" s="42"/>
      <c r="D405" s="254" t="s">
        <v>145</v>
      </c>
      <c r="E405" s="42"/>
      <c r="F405" s="255" t="s">
        <v>493</v>
      </c>
      <c r="G405" s="42"/>
      <c r="H405" s="42"/>
      <c r="I405" s="229"/>
      <c r="J405" s="42"/>
      <c r="K405" s="42"/>
      <c r="L405" s="46"/>
      <c r="M405" s="230"/>
      <c r="N405" s="231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145</v>
      </c>
      <c r="AU405" s="19" t="s">
        <v>81</v>
      </c>
    </row>
    <row r="406" s="2" customFormat="1">
      <c r="A406" s="40"/>
      <c r="B406" s="41"/>
      <c r="C406" s="42"/>
      <c r="D406" s="227" t="s">
        <v>135</v>
      </c>
      <c r="E406" s="42"/>
      <c r="F406" s="232" t="s">
        <v>494</v>
      </c>
      <c r="G406" s="42"/>
      <c r="H406" s="42"/>
      <c r="I406" s="229"/>
      <c r="J406" s="42"/>
      <c r="K406" s="42"/>
      <c r="L406" s="46"/>
      <c r="M406" s="230"/>
      <c r="N406" s="231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135</v>
      </c>
      <c r="AU406" s="19" t="s">
        <v>81</v>
      </c>
    </row>
    <row r="407" s="13" customFormat="1">
      <c r="A407" s="13"/>
      <c r="B407" s="233"/>
      <c r="C407" s="234"/>
      <c r="D407" s="227" t="s">
        <v>137</v>
      </c>
      <c r="E407" s="235" t="s">
        <v>19</v>
      </c>
      <c r="F407" s="236" t="s">
        <v>219</v>
      </c>
      <c r="G407" s="234"/>
      <c r="H407" s="235" t="s">
        <v>19</v>
      </c>
      <c r="I407" s="237"/>
      <c r="J407" s="234"/>
      <c r="K407" s="234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137</v>
      </c>
      <c r="AU407" s="242" t="s">
        <v>81</v>
      </c>
      <c r="AV407" s="13" t="s">
        <v>79</v>
      </c>
      <c r="AW407" s="13" t="s">
        <v>33</v>
      </c>
      <c r="AX407" s="13" t="s">
        <v>72</v>
      </c>
      <c r="AY407" s="242" t="s">
        <v>126</v>
      </c>
    </row>
    <row r="408" s="13" customFormat="1">
      <c r="A408" s="13"/>
      <c r="B408" s="233"/>
      <c r="C408" s="234"/>
      <c r="D408" s="227" t="s">
        <v>137</v>
      </c>
      <c r="E408" s="235" t="s">
        <v>19</v>
      </c>
      <c r="F408" s="236" t="s">
        <v>361</v>
      </c>
      <c r="G408" s="234"/>
      <c r="H408" s="235" t="s">
        <v>19</v>
      </c>
      <c r="I408" s="237"/>
      <c r="J408" s="234"/>
      <c r="K408" s="234"/>
      <c r="L408" s="238"/>
      <c r="M408" s="239"/>
      <c r="N408" s="240"/>
      <c r="O408" s="240"/>
      <c r="P408" s="240"/>
      <c r="Q408" s="240"/>
      <c r="R408" s="240"/>
      <c r="S408" s="240"/>
      <c r="T408" s="24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2" t="s">
        <v>137</v>
      </c>
      <c r="AU408" s="242" t="s">
        <v>81</v>
      </c>
      <c r="AV408" s="13" t="s">
        <v>79</v>
      </c>
      <c r="AW408" s="13" t="s">
        <v>33</v>
      </c>
      <c r="AX408" s="13" t="s">
        <v>72</v>
      </c>
      <c r="AY408" s="242" t="s">
        <v>126</v>
      </c>
    </row>
    <row r="409" s="14" customFormat="1">
      <c r="A409" s="14"/>
      <c r="B409" s="243"/>
      <c r="C409" s="244"/>
      <c r="D409" s="227" t="s">
        <v>137</v>
      </c>
      <c r="E409" s="245" t="s">
        <v>19</v>
      </c>
      <c r="F409" s="246" t="s">
        <v>362</v>
      </c>
      <c r="G409" s="244"/>
      <c r="H409" s="247">
        <v>3758</v>
      </c>
      <c r="I409" s="248"/>
      <c r="J409" s="244"/>
      <c r="K409" s="244"/>
      <c r="L409" s="249"/>
      <c r="M409" s="250"/>
      <c r="N409" s="251"/>
      <c r="O409" s="251"/>
      <c r="P409" s="251"/>
      <c r="Q409" s="251"/>
      <c r="R409" s="251"/>
      <c r="S409" s="251"/>
      <c r="T409" s="25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3" t="s">
        <v>137</v>
      </c>
      <c r="AU409" s="253" t="s">
        <v>81</v>
      </c>
      <c r="AV409" s="14" t="s">
        <v>81</v>
      </c>
      <c r="AW409" s="14" t="s">
        <v>33</v>
      </c>
      <c r="AX409" s="14" t="s">
        <v>79</v>
      </c>
      <c r="AY409" s="253" t="s">
        <v>126</v>
      </c>
    </row>
    <row r="410" s="2" customFormat="1" ht="16.5" customHeight="1">
      <c r="A410" s="40"/>
      <c r="B410" s="41"/>
      <c r="C410" s="267" t="s">
        <v>495</v>
      </c>
      <c r="D410" s="267" t="s">
        <v>382</v>
      </c>
      <c r="E410" s="268" t="s">
        <v>496</v>
      </c>
      <c r="F410" s="269" t="s">
        <v>497</v>
      </c>
      <c r="G410" s="270" t="s">
        <v>498</v>
      </c>
      <c r="H410" s="271">
        <v>3.758</v>
      </c>
      <c r="I410" s="272"/>
      <c r="J410" s="273">
        <f>ROUND(I410*H410,2)</f>
        <v>0</v>
      </c>
      <c r="K410" s="269" t="s">
        <v>142</v>
      </c>
      <c r="L410" s="274"/>
      <c r="M410" s="275" t="s">
        <v>19</v>
      </c>
      <c r="N410" s="276" t="s">
        <v>43</v>
      </c>
      <c r="O410" s="86"/>
      <c r="P410" s="223">
        <f>O410*H410</f>
        <v>0</v>
      </c>
      <c r="Q410" s="223">
        <v>0.001</v>
      </c>
      <c r="R410" s="223">
        <f>Q410*H410</f>
        <v>0.0037580000000000001</v>
      </c>
      <c r="S410" s="223">
        <v>0</v>
      </c>
      <c r="T410" s="224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25" t="s">
        <v>181</v>
      </c>
      <c r="AT410" s="225" t="s">
        <v>382</v>
      </c>
      <c r="AU410" s="225" t="s">
        <v>81</v>
      </c>
      <c r="AY410" s="19" t="s">
        <v>126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9" t="s">
        <v>79</v>
      </c>
      <c r="BK410" s="226">
        <f>ROUND(I410*H410,2)</f>
        <v>0</v>
      </c>
      <c r="BL410" s="19" t="s">
        <v>132</v>
      </c>
      <c r="BM410" s="225" t="s">
        <v>499</v>
      </c>
    </row>
    <row r="411" s="2" customFormat="1">
      <c r="A411" s="40"/>
      <c r="B411" s="41"/>
      <c r="C411" s="42"/>
      <c r="D411" s="227" t="s">
        <v>134</v>
      </c>
      <c r="E411" s="42"/>
      <c r="F411" s="228" t="s">
        <v>497</v>
      </c>
      <c r="G411" s="42"/>
      <c r="H411" s="42"/>
      <c r="I411" s="229"/>
      <c r="J411" s="42"/>
      <c r="K411" s="42"/>
      <c r="L411" s="46"/>
      <c r="M411" s="230"/>
      <c r="N411" s="231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134</v>
      </c>
      <c r="AU411" s="19" t="s">
        <v>81</v>
      </c>
    </row>
    <row r="412" s="14" customFormat="1">
      <c r="A412" s="14"/>
      <c r="B412" s="243"/>
      <c r="C412" s="244"/>
      <c r="D412" s="227" t="s">
        <v>137</v>
      </c>
      <c r="E412" s="244"/>
      <c r="F412" s="246" t="s">
        <v>500</v>
      </c>
      <c r="G412" s="244"/>
      <c r="H412" s="247">
        <v>3.758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137</v>
      </c>
      <c r="AU412" s="253" t="s">
        <v>81</v>
      </c>
      <c r="AV412" s="14" t="s">
        <v>81</v>
      </c>
      <c r="AW412" s="14" t="s">
        <v>4</v>
      </c>
      <c r="AX412" s="14" t="s">
        <v>79</v>
      </c>
      <c r="AY412" s="253" t="s">
        <v>126</v>
      </c>
    </row>
    <row r="413" s="2" customFormat="1" ht="16.5" customHeight="1">
      <c r="A413" s="40"/>
      <c r="B413" s="41"/>
      <c r="C413" s="214" t="s">
        <v>501</v>
      </c>
      <c r="D413" s="214" t="s">
        <v>128</v>
      </c>
      <c r="E413" s="215" t="s">
        <v>502</v>
      </c>
      <c r="F413" s="216" t="s">
        <v>503</v>
      </c>
      <c r="G413" s="217" t="s">
        <v>131</v>
      </c>
      <c r="H413" s="218">
        <v>39</v>
      </c>
      <c r="I413" s="219"/>
      <c r="J413" s="220">
        <f>ROUND(I413*H413,2)</f>
        <v>0</v>
      </c>
      <c r="K413" s="216" t="s">
        <v>142</v>
      </c>
      <c r="L413" s="46"/>
      <c r="M413" s="221" t="s">
        <v>19</v>
      </c>
      <c r="N413" s="222" t="s">
        <v>43</v>
      </c>
      <c r="O413" s="86"/>
      <c r="P413" s="223">
        <f>O413*H413</f>
        <v>0</v>
      </c>
      <c r="Q413" s="223">
        <v>0</v>
      </c>
      <c r="R413" s="223">
        <f>Q413*H413</f>
        <v>0</v>
      </c>
      <c r="S413" s="223">
        <v>0</v>
      </c>
      <c r="T413" s="224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5" t="s">
        <v>132</v>
      </c>
      <c r="AT413" s="225" t="s">
        <v>128</v>
      </c>
      <c r="AU413" s="225" t="s">
        <v>81</v>
      </c>
      <c r="AY413" s="19" t="s">
        <v>126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9" t="s">
        <v>79</v>
      </c>
      <c r="BK413" s="226">
        <f>ROUND(I413*H413,2)</f>
        <v>0</v>
      </c>
      <c r="BL413" s="19" t="s">
        <v>132</v>
      </c>
      <c r="BM413" s="225" t="s">
        <v>504</v>
      </c>
    </row>
    <row r="414" s="2" customFormat="1">
      <c r="A414" s="40"/>
      <c r="B414" s="41"/>
      <c r="C414" s="42"/>
      <c r="D414" s="227" t="s">
        <v>134</v>
      </c>
      <c r="E414" s="42"/>
      <c r="F414" s="228" t="s">
        <v>505</v>
      </c>
      <c r="G414" s="42"/>
      <c r="H414" s="42"/>
      <c r="I414" s="229"/>
      <c r="J414" s="42"/>
      <c r="K414" s="42"/>
      <c r="L414" s="46"/>
      <c r="M414" s="230"/>
      <c r="N414" s="231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134</v>
      </c>
      <c r="AU414" s="19" t="s">
        <v>81</v>
      </c>
    </row>
    <row r="415" s="2" customFormat="1">
      <c r="A415" s="40"/>
      <c r="B415" s="41"/>
      <c r="C415" s="42"/>
      <c r="D415" s="254" t="s">
        <v>145</v>
      </c>
      <c r="E415" s="42"/>
      <c r="F415" s="255" t="s">
        <v>506</v>
      </c>
      <c r="G415" s="42"/>
      <c r="H415" s="42"/>
      <c r="I415" s="229"/>
      <c r="J415" s="42"/>
      <c r="K415" s="42"/>
      <c r="L415" s="46"/>
      <c r="M415" s="230"/>
      <c r="N415" s="231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145</v>
      </c>
      <c r="AU415" s="19" t="s">
        <v>81</v>
      </c>
    </row>
    <row r="416" s="13" customFormat="1">
      <c r="A416" s="13"/>
      <c r="B416" s="233"/>
      <c r="C416" s="234"/>
      <c r="D416" s="227" t="s">
        <v>137</v>
      </c>
      <c r="E416" s="235" t="s">
        <v>19</v>
      </c>
      <c r="F416" s="236" t="s">
        <v>219</v>
      </c>
      <c r="G416" s="234"/>
      <c r="H416" s="235" t="s">
        <v>19</v>
      </c>
      <c r="I416" s="237"/>
      <c r="J416" s="234"/>
      <c r="K416" s="234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137</v>
      </c>
      <c r="AU416" s="242" t="s">
        <v>81</v>
      </c>
      <c r="AV416" s="13" t="s">
        <v>79</v>
      </c>
      <c r="AW416" s="13" t="s">
        <v>33</v>
      </c>
      <c r="AX416" s="13" t="s">
        <v>72</v>
      </c>
      <c r="AY416" s="242" t="s">
        <v>126</v>
      </c>
    </row>
    <row r="417" s="13" customFormat="1">
      <c r="A417" s="13"/>
      <c r="B417" s="233"/>
      <c r="C417" s="234"/>
      <c r="D417" s="227" t="s">
        <v>137</v>
      </c>
      <c r="E417" s="235" t="s">
        <v>19</v>
      </c>
      <c r="F417" s="236" t="s">
        <v>411</v>
      </c>
      <c r="G417" s="234"/>
      <c r="H417" s="235" t="s">
        <v>19</v>
      </c>
      <c r="I417" s="237"/>
      <c r="J417" s="234"/>
      <c r="K417" s="234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137</v>
      </c>
      <c r="AU417" s="242" t="s">
        <v>81</v>
      </c>
      <c r="AV417" s="13" t="s">
        <v>79</v>
      </c>
      <c r="AW417" s="13" t="s">
        <v>33</v>
      </c>
      <c r="AX417" s="13" t="s">
        <v>72</v>
      </c>
      <c r="AY417" s="242" t="s">
        <v>126</v>
      </c>
    </row>
    <row r="418" s="14" customFormat="1">
      <c r="A418" s="14"/>
      <c r="B418" s="243"/>
      <c r="C418" s="244"/>
      <c r="D418" s="227" t="s">
        <v>137</v>
      </c>
      <c r="E418" s="245" t="s">
        <v>19</v>
      </c>
      <c r="F418" s="246" t="s">
        <v>394</v>
      </c>
      <c r="G418" s="244"/>
      <c r="H418" s="247">
        <v>39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137</v>
      </c>
      <c r="AU418" s="253" t="s">
        <v>81</v>
      </c>
      <c r="AV418" s="14" t="s">
        <v>81</v>
      </c>
      <c r="AW418" s="14" t="s">
        <v>33</v>
      </c>
      <c r="AX418" s="14" t="s">
        <v>79</v>
      </c>
      <c r="AY418" s="253" t="s">
        <v>126</v>
      </c>
    </row>
    <row r="419" s="2" customFormat="1" ht="16.5" customHeight="1">
      <c r="A419" s="40"/>
      <c r="B419" s="41"/>
      <c r="C419" s="267" t="s">
        <v>507</v>
      </c>
      <c r="D419" s="267" t="s">
        <v>382</v>
      </c>
      <c r="E419" s="268" t="s">
        <v>508</v>
      </c>
      <c r="F419" s="269" t="s">
        <v>509</v>
      </c>
      <c r="G419" s="270" t="s">
        <v>215</v>
      </c>
      <c r="H419" s="271">
        <v>4.0170000000000003</v>
      </c>
      <c r="I419" s="272"/>
      <c r="J419" s="273">
        <f>ROUND(I419*H419,2)</f>
        <v>0</v>
      </c>
      <c r="K419" s="269" t="s">
        <v>142</v>
      </c>
      <c r="L419" s="274"/>
      <c r="M419" s="275" t="s">
        <v>19</v>
      </c>
      <c r="N419" s="276" t="s">
        <v>43</v>
      </c>
      <c r="O419" s="86"/>
      <c r="P419" s="223">
        <f>O419*H419</f>
        <v>0</v>
      </c>
      <c r="Q419" s="223">
        <v>0.20000000000000001</v>
      </c>
      <c r="R419" s="223">
        <f>Q419*H419</f>
        <v>0.80340000000000011</v>
      </c>
      <c r="S419" s="223">
        <v>0</v>
      </c>
      <c r="T419" s="224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25" t="s">
        <v>181</v>
      </c>
      <c r="AT419" s="225" t="s">
        <v>382</v>
      </c>
      <c r="AU419" s="225" t="s">
        <v>81</v>
      </c>
      <c r="AY419" s="19" t="s">
        <v>126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9" t="s">
        <v>79</v>
      </c>
      <c r="BK419" s="226">
        <f>ROUND(I419*H419,2)</f>
        <v>0</v>
      </c>
      <c r="BL419" s="19" t="s">
        <v>132</v>
      </c>
      <c r="BM419" s="225" t="s">
        <v>510</v>
      </c>
    </row>
    <row r="420" s="2" customFormat="1">
      <c r="A420" s="40"/>
      <c r="B420" s="41"/>
      <c r="C420" s="42"/>
      <c r="D420" s="227" t="s">
        <v>134</v>
      </c>
      <c r="E420" s="42"/>
      <c r="F420" s="228" t="s">
        <v>509</v>
      </c>
      <c r="G420" s="42"/>
      <c r="H420" s="42"/>
      <c r="I420" s="229"/>
      <c r="J420" s="42"/>
      <c r="K420" s="42"/>
      <c r="L420" s="46"/>
      <c r="M420" s="230"/>
      <c r="N420" s="231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134</v>
      </c>
      <c r="AU420" s="19" t="s">
        <v>81</v>
      </c>
    </row>
    <row r="421" s="14" customFormat="1">
      <c r="A421" s="14"/>
      <c r="B421" s="243"/>
      <c r="C421" s="244"/>
      <c r="D421" s="227" t="s">
        <v>137</v>
      </c>
      <c r="E421" s="244"/>
      <c r="F421" s="246" t="s">
        <v>511</v>
      </c>
      <c r="G421" s="244"/>
      <c r="H421" s="247">
        <v>4.0170000000000003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137</v>
      </c>
      <c r="AU421" s="253" t="s">
        <v>81</v>
      </c>
      <c r="AV421" s="14" t="s">
        <v>81</v>
      </c>
      <c r="AW421" s="14" t="s">
        <v>4</v>
      </c>
      <c r="AX421" s="14" t="s">
        <v>79</v>
      </c>
      <c r="AY421" s="253" t="s">
        <v>126</v>
      </c>
    </row>
    <row r="422" s="2" customFormat="1" ht="16.5" customHeight="1">
      <c r="A422" s="40"/>
      <c r="B422" s="41"/>
      <c r="C422" s="214" t="s">
        <v>512</v>
      </c>
      <c r="D422" s="214" t="s">
        <v>128</v>
      </c>
      <c r="E422" s="215" t="s">
        <v>513</v>
      </c>
      <c r="F422" s="216" t="s">
        <v>514</v>
      </c>
      <c r="G422" s="217" t="s">
        <v>215</v>
      </c>
      <c r="H422" s="218">
        <v>7.7999999999999998</v>
      </c>
      <c r="I422" s="219"/>
      <c r="J422" s="220">
        <f>ROUND(I422*H422,2)</f>
        <v>0</v>
      </c>
      <c r="K422" s="216" t="s">
        <v>142</v>
      </c>
      <c r="L422" s="46"/>
      <c r="M422" s="221" t="s">
        <v>19</v>
      </c>
      <c r="N422" s="222" t="s">
        <v>43</v>
      </c>
      <c r="O422" s="86"/>
      <c r="P422" s="223">
        <f>O422*H422</f>
        <v>0</v>
      </c>
      <c r="Q422" s="223">
        <v>0</v>
      </c>
      <c r="R422" s="223">
        <f>Q422*H422</f>
        <v>0</v>
      </c>
      <c r="S422" s="223">
        <v>0</v>
      </c>
      <c r="T422" s="224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25" t="s">
        <v>132</v>
      </c>
      <c r="AT422" s="225" t="s">
        <v>128</v>
      </c>
      <c r="AU422" s="225" t="s">
        <v>81</v>
      </c>
      <c r="AY422" s="19" t="s">
        <v>126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9" t="s">
        <v>79</v>
      </c>
      <c r="BK422" s="226">
        <f>ROUND(I422*H422,2)</f>
        <v>0</v>
      </c>
      <c r="BL422" s="19" t="s">
        <v>132</v>
      </c>
      <c r="BM422" s="225" t="s">
        <v>515</v>
      </c>
    </row>
    <row r="423" s="2" customFormat="1">
      <c r="A423" s="40"/>
      <c r="B423" s="41"/>
      <c r="C423" s="42"/>
      <c r="D423" s="227" t="s">
        <v>134</v>
      </c>
      <c r="E423" s="42"/>
      <c r="F423" s="228" t="s">
        <v>516</v>
      </c>
      <c r="G423" s="42"/>
      <c r="H423" s="42"/>
      <c r="I423" s="229"/>
      <c r="J423" s="42"/>
      <c r="K423" s="42"/>
      <c r="L423" s="46"/>
      <c r="M423" s="230"/>
      <c r="N423" s="231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134</v>
      </c>
      <c r="AU423" s="19" t="s">
        <v>81</v>
      </c>
    </row>
    <row r="424" s="2" customFormat="1">
      <c r="A424" s="40"/>
      <c r="B424" s="41"/>
      <c r="C424" s="42"/>
      <c r="D424" s="254" t="s">
        <v>145</v>
      </c>
      <c r="E424" s="42"/>
      <c r="F424" s="255" t="s">
        <v>517</v>
      </c>
      <c r="G424" s="42"/>
      <c r="H424" s="42"/>
      <c r="I424" s="229"/>
      <c r="J424" s="42"/>
      <c r="K424" s="42"/>
      <c r="L424" s="46"/>
      <c r="M424" s="230"/>
      <c r="N424" s="231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145</v>
      </c>
      <c r="AU424" s="19" t="s">
        <v>81</v>
      </c>
    </row>
    <row r="425" s="13" customFormat="1">
      <c r="A425" s="13"/>
      <c r="B425" s="233"/>
      <c r="C425" s="234"/>
      <c r="D425" s="227" t="s">
        <v>137</v>
      </c>
      <c r="E425" s="235" t="s">
        <v>19</v>
      </c>
      <c r="F425" s="236" t="s">
        <v>219</v>
      </c>
      <c r="G425" s="234"/>
      <c r="H425" s="235" t="s">
        <v>19</v>
      </c>
      <c r="I425" s="237"/>
      <c r="J425" s="234"/>
      <c r="K425" s="234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137</v>
      </c>
      <c r="AU425" s="242" t="s">
        <v>81</v>
      </c>
      <c r="AV425" s="13" t="s">
        <v>79</v>
      </c>
      <c r="AW425" s="13" t="s">
        <v>33</v>
      </c>
      <c r="AX425" s="13" t="s">
        <v>72</v>
      </c>
      <c r="AY425" s="242" t="s">
        <v>126</v>
      </c>
    </row>
    <row r="426" s="13" customFormat="1">
      <c r="A426" s="13"/>
      <c r="B426" s="233"/>
      <c r="C426" s="234"/>
      <c r="D426" s="227" t="s">
        <v>137</v>
      </c>
      <c r="E426" s="235" t="s">
        <v>19</v>
      </c>
      <c r="F426" s="236" t="s">
        <v>411</v>
      </c>
      <c r="G426" s="234"/>
      <c r="H426" s="235" t="s">
        <v>19</v>
      </c>
      <c r="I426" s="237"/>
      <c r="J426" s="234"/>
      <c r="K426" s="234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137</v>
      </c>
      <c r="AU426" s="242" t="s">
        <v>81</v>
      </c>
      <c r="AV426" s="13" t="s">
        <v>79</v>
      </c>
      <c r="AW426" s="13" t="s">
        <v>33</v>
      </c>
      <c r="AX426" s="13" t="s">
        <v>72</v>
      </c>
      <c r="AY426" s="242" t="s">
        <v>126</v>
      </c>
    </row>
    <row r="427" s="14" customFormat="1">
      <c r="A427" s="14"/>
      <c r="B427" s="243"/>
      <c r="C427" s="244"/>
      <c r="D427" s="227" t="s">
        <v>137</v>
      </c>
      <c r="E427" s="245" t="s">
        <v>19</v>
      </c>
      <c r="F427" s="246" t="s">
        <v>518</v>
      </c>
      <c r="G427" s="244"/>
      <c r="H427" s="247">
        <v>7.7999999999999998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3" t="s">
        <v>137</v>
      </c>
      <c r="AU427" s="253" t="s">
        <v>81</v>
      </c>
      <c r="AV427" s="14" t="s">
        <v>81</v>
      </c>
      <c r="AW427" s="14" t="s">
        <v>33</v>
      </c>
      <c r="AX427" s="14" t="s">
        <v>79</v>
      </c>
      <c r="AY427" s="253" t="s">
        <v>126</v>
      </c>
    </row>
    <row r="428" s="2" customFormat="1" ht="16.5" customHeight="1">
      <c r="A428" s="40"/>
      <c r="B428" s="41"/>
      <c r="C428" s="214" t="s">
        <v>519</v>
      </c>
      <c r="D428" s="214" t="s">
        <v>128</v>
      </c>
      <c r="E428" s="215" t="s">
        <v>520</v>
      </c>
      <c r="F428" s="216" t="s">
        <v>521</v>
      </c>
      <c r="G428" s="217" t="s">
        <v>215</v>
      </c>
      <c r="H428" s="218">
        <v>7.7999999999999998</v>
      </c>
      <c r="I428" s="219"/>
      <c r="J428" s="220">
        <f>ROUND(I428*H428,2)</f>
        <v>0</v>
      </c>
      <c r="K428" s="216" t="s">
        <v>142</v>
      </c>
      <c r="L428" s="46"/>
      <c r="M428" s="221" t="s">
        <v>19</v>
      </c>
      <c r="N428" s="222" t="s">
        <v>43</v>
      </c>
      <c r="O428" s="86"/>
      <c r="P428" s="223">
        <f>O428*H428</f>
        <v>0</v>
      </c>
      <c r="Q428" s="223">
        <v>0</v>
      </c>
      <c r="R428" s="223">
        <f>Q428*H428</f>
        <v>0</v>
      </c>
      <c r="S428" s="223">
        <v>0</v>
      </c>
      <c r="T428" s="224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5" t="s">
        <v>132</v>
      </c>
      <c r="AT428" s="225" t="s">
        <v>128</v>
      </c>
      <c r="AU428" s="225" t="s">
        <v>81</v>
      </c>
      <c r="AY428" s="19" t="s">
        <v>126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9" t="s">
        <v>79</v>
      </c>
      <c r="BK428" s="226">
        <f>ROUND(I428*H428,2)</f>
        <v>0</v>
      </c>
      <c r="BL428" s="19" t="s">
        <v>132</v>
      </c>
      <c r="BM428" s="225" t="s">
        <v>522</v>
      </c>
    </row>
    <row r="429" s="2" customFormat="1">
      <c r="A429" s="40"/>
      <c r="B429" s="41"/>
      <c r="C429" s="42"/>
      <c r="D429" s="227" t="s">
        <v>134</v>
      </c>
      <c r="E429" s="42"/>
      <c r="F429" s="228" t="s">
        <v>523</v>
      </c>
      <c r="G429" s="42"/>
      <c r="H429" s="42"/>
      <c r="I429" s="229"/>
      <c r="J429" s="42"/>
      <c r="K429" s="42"/>
      <c r="L429" s="46"/>
      <c r="M429" s="230"/>
      <c r="N429" s="231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134</v>
      </c>
      <c r="AU429" s="19" t="s">
        <v>81</v>
      </c>
    </row>
    <row r="430" s="2" customFormat="1">
      <c r="A430" s="40"/>
      <c r="B430" s="41"/>
      <c r="C430" s="42"/>
      <c r="D430" s="254" t="s">
        <v>145</v>
      </c>
      <c r="E430" s="42"/>
      <c r="F430" s="255" t="s">
        <v>524</v>
      </c>
      <c r="G430" s="42"/>
      <c r="H430" s="42"/>
      <c r="I430" s="229"/>
      <c r="J430" s="42"/>
      <c r="K430" s="42"/>
      <c r="L430" s="46"/>
      <c r="M430" s="230"/>
      <c r="N430" s="231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145</v>
      </c>
      <c r="AU430" s="19" t="s">
        <v>81</v>
      </c>
    </row>
    <row r="431" s="13" customFormat="1">
      <c r="A431" s="13"/>
      <c r="B431" s="233"/>
      <c r="C431" s="234"/>
      <c r="D431" s="227" t="s">
        <v>137</v>
      </c>
      <c r="E431" s="235" t="s">
        <v>19</v>
      </c>
      <c r="F431" s="236" t="s">
        <v>219</v>
      </c>
      <c r="G431" s="234"/>
      <c r="H431" s="235" t="s">
        <v>19</v>
      </c>
      <c r="I431" s="237"/>
      <c r="J431" s="234"/>
      <c r="K431" s="234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137</v>
      </c>
      <c r="AU431" s="242" t="s">
        <v>81</v>
      </c>
      <c r="AV431" s="13" t="s">
        <v>79</v>
      </c>
      <c r="AW431" s="13" t="s">
        <v>33</v>
      </c>
      <c r="AX431" s="13" t="s">
        <v>72</v>
      </c>
      <c r="AY431" s="242" t="s">
        <v>126</v>
      </c>
    </row>
    <row r="432" s="13" customFormat="1">
      <c r="A432" s="13"/>
      <c r="B432" s="233"/>
      <c r="C432" s="234"/>
      <c r="D432" s="227" t="s">
        <v>137</v>
      </c>
      <c r="E432" s="235" t="s">
        <v>19</v>
      </c>
      <c r="F432" s="236" t="s">
        <v>411</v>
      </c>
      <c r="G432" s="234"/>
      <c r="H432" s="235" t="s">
        <v>19</v>
      </c>
      <c r="I432" s="237"/>
      <c r="J432" s="234"/>
      <c r="K432" s="234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137</v>
      </c>
      <c r="AU432" s="242" t="s">
        <v>81</v>
      </c>
      <c r="AV432" s="13" t="s">
        <v>79</v>
      </c>
      <c r="AW432" s="13" t="s">
        <v>33</v>
      </c>
      <c r="AX432" s="13" t="s">
        <v>72</v>
      </c>
      <c r="AY432" s="242" t="s">
        <v>126</v>
      </c>
    </row>
    <row r="433" s="14" customFormat="1">
      <c r="A433" s="14"/>
      <c r="B433" s="243"/>
      <c r="C433" s="244"/>
      <c r="D433" s="227" t="s">
        <v>137</v>
      </c>
      <c r="E433" s="245" t="s">
        <v>19</v>
      </c>
      <c r="F433" s="246" t="s">
        <v>518</v>
      </c>
      <c r="G433" s="244"/>
      <c r="H433" s="247">
        <v>7.7999999999999998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137</v>
      </c>
      <c r="AU433" s="253" t="s">
        <v>81</v>
      </c>
      <c r="AV433" s="14" t="s">
        <v>81</v>
      </c>
      <c r="AW433" s="14" t="s">
        <v>33</v>
      </c>
      <c r="AX433" s="14" t="s">
        <v>79</v>
      </c>
      <c r="AY433" s="253" t="s">
        <v>126</v>
      </c>
    </row>
    <row r="434" s="2" customFormat="1" ht="16.5" customHeight="1">
      <c r="A434" s="40"/>
      <c r="B434" s="41"/>
      <c r="C434" s="214" t="s">
        <v>525</v>
      </c>
      <c r="D434" s="214" t="s">
        <v>128</v>
      </c>
      <c r="E434" s="215" t="s">
        <v>526</v>
      </c>
      <c r="F434" s="216" t="s">
        <v>527</v>
      </c>
      <c r="G434" s="217" t="s">
        <v>215</v>
      </c>
      <c r="H434" s="218">
        <v>39</v>
      </c>
      <c r="I434" s="219"/>
      <c r="J434" s="220">
        <f>ROUND(I434*H434,2)</f>
        <v>0</v>
      </c>
      <c r="K434" s="216" t="s">
        <v>142</v>
      </c>
      <c r="L434" s="46"/>
      <c r="M434" s="221" t="s">
        <v>19</v>
      </c>
      <c r="N434" s="222" t="s">
        <v>43</v>
      </c>
      <c r="O434" s="86"/>
      <c r="P434" s="223">
        <f>O434*H434</f>
        <v>0</v>
      </c>
      <c r="Q434" s="223">
        <v>0</v>
      </c>
      <c r="R434" s="223">
        <f>Q434*H434</f>
        <v>0</v>
      </c>
      <c r="S434" s="223">
        <v>0</v>
      </c>
      <c r="T434" s="224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5" t="s">
        <v>132</v>
      </c>
      <c r="AT434" s="225" t="s">
        <v>128</v>
      </c>
      <c r="AU434" s="225" t="s">
        <v>81</v>
      </c>
      <c r="AY434" s="19" t="s">
        <v>126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9" t="s">
        <v>79</v>
      </c>
      <c r="BK434" s="226">
        <f>ROUND(I434*H434,2)</f>
        <v>0</v>
      </c>
      <c r="BL434" s="19" t="s">
        <v>132</v>
      </c>
      <c r="BM434" s="225" t="s">
        <v>528</v>
      </c>
    </row>
    <row r="435" s="2" customFormat="1">
      <c r="A435" s="40"/>
      <c r="B435" s="41"/>
      <c r="C435" s="42"/>
      <c r="D435" s="227" t="s">
        <v>134</v>
      </c>
      <c r="E435" s="42"/>
      <c r="F435" s="228" t="s">
        <v>529</v>
      </c>
      <c r="G435" s="42"/>
      <c r="H435" s="42"/>
      <c r="I435" s="229"/>
      <c r="J435" s="42"/>
      <c r="K435" s="42"/>
      <c r="L435" s="46"/>
      <c r="M435" s="230"/>
      <c r="N435" s="231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134</v>
      </c>
      <c r="AU435" s="19" t="s">
        <v>81</v>
      </c>
    </row>
    <row r="436" s="2" customFormat="1">
      <c r="A436" s="40"/>
      <c r="B436" s="41"/>
      <c r="C436" s="42"/>
      <c r="D436" s="254" t="s">
        <v>145</v>
      </c>
      <c r="E436" s="42"/>
      <c r="F436" s="255" t="s">
        <v>530</v>
      </c>
      <c r="G436" s="42"/>
      <c r="H436" s="42"/>
      <c r="I436" s="229"/>
      <c r="J436" s="42"/>
      <c r="K436" s="42"/>
      <c r="L436" s="46"/>
      <c r="M436" s="230"/>
      <c r="N436" s="231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145</v>
      </c>
      <c r="AU436" s="19" t="s">
        <v>81</v>
      </c>
    </row>
    <row r="437" s="13" customFormat="1">
      <c r="A437" s="13"/>
      <c r="B437" s="233"/>
      <c r="C437" s="234"/>
      <c r="D437" s="227" t="s">
        <v>137</v>
      </c>
      <c r="E437" s="235" t="s">
        <v>19</v>
      </c>
      <c r="F437" s="236" t="s">
        <v>531</v>
      </c>
      <c r="G437" s="234"/>
      <c r="H437" s="235" t="s">
        <v>19</v>
      </c>
      <c r="I437" s="237"/>
      <c r="J437" s="234"/>
      <c r="K437" s="234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137</v>
      </c>
      <c r="AU437" s="242" t="s">
        <v>81</v>
      </c>
      <c r="AV437" s="13" t="s">
        <v>79</v>
      </c>
      <c r="AW437" s="13" t="s">
        <v>33</v>
      </c>
      <c r="AX437" s="13" t="s">
        <v>72</v>
      </c>
      <c r="AY437" s="242" t="s">
        <v>126</v>
      </c>
    </row>
    <row r="438" s="14" customFormat="1">
      <c r="A438" s="14"/>
      <c r="B438" s="243"/>
      <c r="C438" s="244"/>
      <c r="D438" s="227" t="s">
        <v>137</v>
      </c>
      <c r="E438" s="245" t="s">
        <v>19</v>
      </c>
      <c r="F438" s="246" t="s">
        <v>532</v>
      </c>
      <c r="G438" s="244"/>
      <c r="H438" s="247">
        <v>39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137</v>
      </c>
      <c r="AU438" s="253" t="s">
        <v>81</v>
      </c>
      <c r="AV438" s="14" t="s">
        <v>81</v>
      </c>
      <c r="AW438" s="14" t="s">
        <v>33</v>
      </c>
      <c r="AX438" s="14" t="s">
        <v>79</v>
      </c>
      <c r="AY438" s="253" t="s">
        <v>126</v>
      </c>
    </row>
    <row r="439" s="12" customFormat="1" ht="22.8" customHeight="1">
      <c r="A439" s="12"/>
      <c r="B439" s="198"/>
      <c r="C439" s="199"/>
      <c r="D439" s="200" t="s">
        <v>71</v>
      </c>
      <c r="E439" s="212" t="s">
        <v>163</v>
      </c>
      <c r="F439" s="212" t="s">
        <v>533</v>
      </c>
      <c r="G439" s="199"/>
      <c r="H439" s="199"/>
      <c r="I439" s="202"/>
      <c r="J439" s="213">
        <f>BK439</f>
        <v>0</v>
      </c>
      <c r="K439" s="199"/>
      <c r="L439" s="204"/>
      <c r="M439" s="205"/>
      <c r="N439" s="206"/>
      <c r="O439" s="206"/>
      <c r="P439" s="207">
        <f>SUM(P440:P546)</f>
        <v>0</v>
      </c>
      <c r="Q439" s="206"/>
      <c r="R439" s="207">
        <f>SUM(R440:R546)</f>
        <v>2172.7984965000001</v>
      </c>
      <c r="S439" s="206"/>
      <c r="T439" s="208">
        <f>SUM(T440:T546)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09" t="s">
        <v>79</v>
      </c>
      <c r="AT439" s="210" t="s">
        <v>71</v>
      </c>
      <c r="AU439" s="210" t="s">
        <v>79</v>
      </c>
      <c r="AY439" s="209" t="s">
        <v>126</v>
      </c>
      <c r="BK439" s="211">
        <f>SUM(BK440:BK546)</f>
        <v>0</v>
      </c>
    </row>
    <row r="440" s="2" customFormat="1" ht="16.5" customHeight="1">
      <c r="A440" s="40"/>
      <c r="B440" s="41"/>
      <c r="C440" s="214" t="s">
        <v>534</v>
      </c>
      <c r="D440" s="214" t="s">
        <v>128</v>
      </c>
      <c r="E440" s="215" t="s">
        <v>535</v>
      </c>
      <c r="F440" s="216" t="s">
        <v>536</v>
      </c>
      <c r="G440" s="217" t="s">
        <v>131</v>
      </c>
      <c r="H440" s="218">
        <v>2331</v>
      </c>
      <c r="I440" s="219"/>
      <c r="J440" s="220">
        <f>ROUND(I440*H440,2)</f>
        <v>0</v>
      </c>
      <c r="K440" s="216" t="s">
        <v>142</v>
      </c>
      <c r="L440" s="46"/>
      <c r="M440" s="221" t="s">
        <v>19</v>
      </c>
      <c r="N440" s="222" t="s">
        <v>43</v>
      </c>
      <c r="O440" s="86"/>
      <c r="P440" s="223">
        <f>O440*H440</f>
        <v>0</v>
      </c>
      <c r="Q440" s="223">
        <v>0.23000000000000001</v>
      </c>
      <c r="R440" s="223">
        <f>Q440*H440</f>
        <v>536.13</v>
      </c>
      <c r="S440" s="223">
        <v>0</v>
      </c>
      <c r="T440" s="224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5" t="s">
        <v>132</v>
      </c>
      <c r="AT440" s="225" t="s">
        <v>128</v>
      </c>
      <c r="AU440" s="225" t="s">
        <v>81</v>
      </c>
      <c r="AY440" s="19" t="s">
        <v>126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9" t="s">
        <v>79</v>
      </c>
      <c r="BK440" s="226">
        <f>ROUND(I440*H440,2)</f>
        <v>0</v>
      </c>
      <c r="BL440" s="19" t="s">
        <v>132</v>
      </c>
      <c r="BM440" s="225" t="s">
        <v>537</v>
      </c>
    </row>
    <row r="441" s="2" customFormat="1">
      <c r="A441" s="40"/>
      <c r="B441" s="41"/>
      <c r="C441" s="42"/>
      <c r="D441" s="227" t="s">
        <v>134</v>
      </c>
      <c r="E441" s="42"/>
      <c r="F441" s="228" t="s">
        <v>538</v>
      </c>
      <c r="G441" s="42"/>
      <c r="H441" s="42"/>
      <c r="I441" s="229"/>
      <c r="J441" s="42"/>
      <c r="K441" s="42"/>
      <c r="L441" s="46"/>
      <c r="M441" s="230"/>
      <c r="N441" s="231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134</v>
      </c>
      <c r="AU441" s="19" t="s">
        <v>81</v>
      </c>
    </row>
    <row r="442" s="2" customFormat="1">
      <c r="A442" s="40"/>
      <c r="B442" s="41"/>
      <c r="C442" s="42"/>
      <c r="D442" s="254" t="s">
        <v>145</v>
      </c>
      <c r="E442" s="42"/>
      <c r="F442" s="255" t="s">
        <v>539</v>
      </c>
      <c r="G442" s="42"/>
      <c r="H442" s="42"/>
      <c r="I442" s="229"/>
      <c r="J442" s="42"/>
      <c r="K442" s="42"/>
      <c r="L442" s="46"/>
      <c r="M442" s="230"/>
      <c r="N442" s="231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145</v>
      </c>
      <c r="AU442" s="19" t="s">
        <v>81</v>
      </c>
    </row>
    <row r="443" s="2" customFormat="1">
      <c r="A443" s="40"/>
      <c r="B443" s="41"/>
      <c r="C443" s="42"/>
      <c r="D443" s="227" t="s">
        <v>135</v>
      </c>
      <c r="E443" s="42"/>
      <c r="F443" s="232" t="s">
        <v>540</v>
      </c>
      <c r="G443" s="42"/>
      <c r="H443" s="42"/>
      <c r="I443" s="229"/>
      <c r="J443" s="42"/>
      <c r="K443" s="42"/>
      <c r="L443" s="46"/>
      <c r="M443" s="230"/>
      <c r="N443" s="231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135</v>
      </c>
      <c r="AU443" s="19" t="s">
        <v>81</v>
      </c>
    </row>
    <row r="444" s="13" customFormat="1">
      <c r="A444" s="13"/>
      <c r="B444" s="233"/>
      <c r="C444" s="234"/>
      <c r="D444" s="227" t="s">
        <v>137</v>
      </c>
      <c r="E444" s="235" t="s">
        <v>19</v>
      </c>
      <c r="F444" s="236" t="s">
        <v>219</v>
      </c>
      <c r="G444" s="234"/>
      <c r="H444" s="235" t="s">
        <v>19</v>
      </c>
      <c r="I444" s="237"/>
      <c r="J444" s="234"/>
      <c r="K444" s="234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137</v>
      </c>
      <c r="AU444" s="242" t="s">
        <v>81</v>
      </c>
      <c r="AV444" s="13" t="s">
        <v>79</v>
      </c>
      <c r="AW444" s="13" t="s">
        <v>33</v>
      </c>
      <c r="AX444" s="13" t="s">
        <v>72</v>
      </c>
      <c r="AY444" s="242" t="s">
        <v>126</v>
      </c>
    </row>
    <row r="445" s="13" customFormat="1">
      <c r="A445" s="13"/>
      <c r="B445" s="233"/>
      <c r="C445" s="234"/>
      <c r="D445" s="227" t="s">
        <v>137</v>
      </c>
      <c r="E445" s="235" t="s">
        <v>19</v>
      </c>
      <c r="F445" s="236" t="s">
        <v>541</v>
      </c>
      <c r="G445" s="234"/>
      <c r="H445" s="235" t="s">
        <v>19</v>
      </c>
      <c r="I445" s="237"/>
      <c r="J445" s="234"/>
      <c r="K445" s="234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137</v>
      </c>
      <c r="AU445" s="242" t="s">
        <v>81</v>
      </c>
      <c r="AV445" s="13" t="s">
        <v>79</v>
      </c>
      <c r="AW445" s="13" t="s">
        <v>33</v>
      </c>
      <c r="AX445" s="13" t="s">
        <v>72</v>
      </c>
      <c r="AY445" s="242" t="s">
        <v>126</v>
      </c>
    </row>
    <row r="446" s="14" customFormat="1">
      <c r="A446" s="14"/>
      <c r="B446" s="243"/>
      <c r="C446" s="244"/>
      <c r="D446" s="227" t="s">
        <v>137</v>
      </c>
      <c r="E446" s="245" t="s">
        <v>19</v>
      </c>
      <c r="F446" s="246" t="s">
        <v>542</v>
      </c>
      <c r="G446" s="244"/>
      <c r="H446" s="247">
        <v>1888</v>
      </c>
      <c r="I446" s="248"/>
      <c r="J446" s="244"/>
      <c r="K446" s="244"/>
      <c r="L446" s="249"/>
      <c r="M446" s="250"/>
      <c r="N446" s="251"/>
      <c r="O446" s="251"/>
      <c r="P446" s="251"/>
      <c r="Q446" s="251"/>
      <c r="R446" s="251"/>
      <c r="S446" s="251"/>
      <c r="T446" s="25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3" t="s">
        <v>137</v>
      </c>
      <c r="AU446" s="253" t="s">
        <v>81</v>
      </c>
      <c r="AV446" s="14" t="s">
        <v>81</v>
      </c>
      <c r="AW446" s="14" t="s">
        <v>33</v>
      </c>
      <c r="AX446" s="14" t="s">
        <v>72</v>
      </c>
      <c r="AY446" s="253" t="s">
        <v>126</v>
      </c>
    </row>
    <row r="447" s="13" customFormat="1">
      <c r="A447" s="13"/>
      <c r="B447" s="233"/>
      <c r="C447" s="234"/>
      <c r="D447" s="227" t="s">
        <v>137</v>
      </c>
      <c r="E447" s="235" t="s">
        <v>19</v>
      </c>
      <c r="F447" s="236" t="s">
        <v>220</v>
      </c>
      <c r="G447" s="234"/>
      <c r="H447" s="235" t="s">
        <v>19</v>
      </c>
      <c r="I447" s="237"/>
      <c r="J447" s="234"/>
      <c r="K447" s="234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137</v>
      </c>
      <c r="AU447" s="242" t="s">
        <v>81</v>
      </c>
      <c r="AV447" s="13" t="s">
        <v>79</v>
      </c>
      <c r="AW447" s="13" t="s">
        <v>33</v>
      </c>
      <c r="AX447" s="13" t="s">
        <v>72</v>
      </c>
      <c r="AY447" s="242" t="s">
        <v>126</v>
      </c>
    </row>
    <row r="448" s="14" customFormat="1">
      <c r="A448" s="14"/>
      <c r="B448" s="243"/>
      <c r="C448" s="244"/>
      <c r="D448" s="227" t="s">
        <v>137</v>
      </c>
      <c r="E448" s="245" t="s">
        <v>19</v>
      </c>
      <c r="F448" s="246" t="s">
        <v>543</v>
      </c>
      <c r="G448" s="244"/>
      <c r="H448" s="247">
        <v>223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3" t="s">
        <v>137</v>
      </c>
      <c r="AU448" s="253" t="s">
        <v>81</v>
      </c>
      <c r="AV448" s="14" t="s">
        <v>81</v>
      </c>
      <c r="AW448" s="14" t="s">
        <v>33</v>
      </c>
      <c r="AX448" s="14" t="s">
        <v>72</v>
      </c>
      <c r="AY448" s="253" t="s">
        <v>126</v>
      </c>
    </row>
    <row r="449" s="13" customFormat="1">
      <c r="A449" s="13"/>
      <c r="B449" s="233"/>
      <c r="C449" s="234"/>
      <c r="D449" s="227" t="s">
        <v>137</v>
      </c>
      <c r="E449" s="235" t="s">
        <v>19</v>
      </c>
      <c r="F449" s="236" t="s">
        <v>544</v>
      </c>
      <c r="G449" s="234"/>
      <c r="H449" s="235" t="s">
        <v>19</v>
      </c>
      <c r="I449" s="237"/>
      <c r="J449" s="234"/>
      <c r="K449" s="234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137</v>
      </c>
      <c r="AU449" s="242" t="s">
        <v>81</v>
      </c>
      <c r="AV449" s="13" t="s">
        <v>79</v>
      </c>
      <c r="AW449" s="13" t="s">
        <v>33</v>
      </c>
      <c r="AX449" s="13" t="s">
        <v>72</v>
      </c>
      <c r="AY449" s="242" t="s">
        <v>126</v>
      </c>
    </row>
    <row r="450" s="14" customFormat="1">
      <c r="A450" s="14"/>
      <c r="B450" s="243"/>
      <c r="C450" s="244"/>
      <c r="D450" s="227" t="s">
        <v>137</v>
      </c>
      <c r="E450" s="245" t="s">
        <v>19</v>
      </c>
      <c r="F450" s="246" t="s">
        <v>545</v>
      </c>
      <c r="G450" s="244"/>
      <c r="H450" s="247">
        <v>220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137</v>
      </c>
      <c r="AU450" s="253" t="s">
        <v>81</v>
      </c>
      <c r="AV450" s="14" t="s">
        <v>81</v>
      </c>
      <c r="AW450" s="14" t="s">
        <v>33</v>
      </c>
      <c r="AX450" s="14" t="s">
        <v>72</v>
      </c>
      <c r="AY450" s="253" t="s">
        <v>126</v>
      </c>
    </row>
    <row r="451" s="15" customFormat="1">
      <c r="A451" s="15"/>
      <c r="B451" s="256"/>
      <c r="C451" s="257"/>
      <c r="D451" s="227" t="s">
        <v>137</v>
      </c>
      <c r="E451" s="258" t="s">
        <v>19</v>
      </c>
      <c r="F451" s="259" t="s">
        <v>224</v>
      </c>
      <c r="G451" s="257"/>
      <c r="H451" s="260">
        <v>2331</v>
      </c>
      <c r="I451" s="261"/>
      <c r="J451" s="257"/>
      <c r="K451" s="257"/>
      <c r="L451" s="262"/>
      <c r="M451" s="263"/>
      <c r="N451" s="264"/>
      <c r="O451" s="264"/>
      <c r="P451" s="264"/>
      <c r="Q451" s="264"/>
      <c r="R451" s="264"/>
      <c r="S451" s="264"/>
      <c r="T451" s="26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6" t="s">
        <v>137</v>
      </c>
      <c r="AU451" s="266" t="s">
        <v>81</v>
      </c>
      <c r="AV451" s="15" t="s">
        <v>132</v>
      </c>
      <c r="AW451" s="15" t="s">
        <v>33</v>
      </c>
      <c r="AX451" s="15" t="s">
        <v>79</v>
      </c>
      <c r="AY451" s="266" t="s">
        <v>126</v>
      </c>
    </row>
    <row r="452" s="2" customFormat="1" ht="16.5" customHeight="1">
      <c r="A452" s="40"/>
      <c r="B452" s="41"/>
      <c r="C452" s="214" t="s">
        <v>546</v>
      </c>
      <c r="D452" s="214" t="s">
        <v>128</v>
      </c>
      <c r="E452" s="215" t="s">
        <v>547</v>
      </c>
      <c r="F452" s="216" t="s">
        <v>548</v>
      </c>
      <c r="G452" s="217" t="s">
        <v>131</v>
      </c>
      <c r="H452" s="218">
        <v>185.84999999999999</v>
      </c>
      <c r="I452" s="219"/>
      <c r="J452" s="220">
        <f>ROUND(I452*H452,2)</f>
        <v>0</v>
      </c>
      <c r="K452" s="216" t="s">
        <v>142</v>
      </c>
      <c r="L452" s="46"/>
      <c r="M452" s="221" t="s">
        <v>19</v>
      </c>
      <c r="N452" s="222" t="s">
        <v>43</v>
      </c>
      <c r="O452" s="86"/>
      <c r="P452" s="223">
        <f>O452*H452</f>
        <v>0</v>
      </c>
      <c r="Q452" s="223">
        <v>0.46000000000000002</v>
      </c>
      <c r="R452" s="223">
        <f>Q452*H452</f>
        <v>85.491</v>
      </c>
      <c r="S452" s="223">
        <v>0</v>
      </c>
      <c r="T452" s="224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25" t="s">
        <v>132</v>
      </c>
      <c r="AT452" s="225" t="s">
        <v>128</v>
      </c>
      <c r="AU452" s="225" t="s">
        <v>81</v>
      </c>
      <c r="AY452" s="19" t="s">
        <v>126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9" t="s">
        <v>79</v>
      </c>
      <c r="BK452" s="226">
        <f>ROUND(I452*H452,2)</f>
        <v>0</v>
      </c>
      <c r="BL452" s="19" t="s">
        <v>132</v>
      </c>
      <c r="BM452" s="225" t="s">
        <v>549</v>
      </c>
    </row>
    <row r="453" s="2" customFormat="1">
      <c r="A453" s="40"/>
      <c r="B453" s="41"/>
      <c r="C453" s="42"/>
      <c r="D453" s="227" t="s">
        <v>134</v>
      </c>
      <c r="E453" s="42"/>
      <c r="F453" s="228" t="s">
        <v>550</v>
      </c>
      <c r="G453" s="42"/>
      <c r="H453" s="42"/>
      <c r="I453" s="229"/>
      <c r="J453" s="42"/>
      <c r="K453" s="42"/>
      <c r="L453" s="46"/>
      <c r="M453" s="230"/>
      <c r="N453" s="231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134</v>
      </c>
      <c r="AU453" s="19" t="s">
        <v>81</v>
      </c>
    </row>
    <row r="454" s="2" customFormat="1">
      <c r="A454" s="40"/>
      <c r="B454" s="41"/>
      <c r="C454" s="42"/>
      <c r="D454" s="254" t="s">
        <v>145</v>
      </c>
      <c r="E454" s="42"/>
      <c r="F454" s="255" t="s">
        <v>551</v>
      </c>
      <c r="G454" s="42"/>
      <c r="H454" s="42"/>
      <c r="I454" s="229"/>
      <c r="J454" s="42"/>
      <c r="K454" s="42"/>
      <c r="L454" s="46"/>
      <c r="M454" s="230"/>
      <c r="N454" s="231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145</v>
      </c>
      <c r="AU454" s="19" t="s">
        <v>81</v>
      </c>
    </row>
    <row r="455" s="2" customFormat="1">
      <c r="A455" s="40"/>
      <c r="B455" s="41"/>
      <c r="C455" s="42"/>
      <c r="D455" s="227" t="s">
        <v>135</v>
      </c>
      <c r="E455" s="42"/>
      <c r="F455" s="232" t="s">
        <v>552</v>
      </c>
      <c r="G455" s="42"/>
      <c r="H455" s="42"/>
      <c r="I455" s="229"/>
      <c r="J455" s="42"/>
      <c r="K455" s="42"/>
      <c r="L455" s="46"/>
      <c r="M455" s="230"/>
      <c r="N455" s="231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135</v>
      </c>
      <c r="AU455" s="19" t="s">
        <v>81</v>
      </c>
    </row>
    <row r="456" s="13" customFormat="1">
      <c r="A456" s="13"/>
      <c r="B456" s="233"/>
      <c r="C456" s="234"/>
      <c r="D456" s="227" t="s">
        <v>137</v>
      </c>
      <c r="E456" s="235" t="s">
        <v>19</v>
      </c>
      <c r="F456" s="236" t="s">
        <v>219</v>
      </c>
      <c r="G456" s="234"/>
      <c r="H456" s="235" t="s">
        <v>19</v>
      </c>
      <c r="I456" s="237"/>
      <c r="J456" s="234"/>
      <c r="K456" s="234"/>
      <c r="L456" s="238"/>
      <c r="M456" s="239"/>
      <c r="N456" s="240"/>
      <c r="O456" s="240"/>
      <c r="P456" s="240"/>
      <c r="Q456" s="240"/>
      <c r="R456" s="240"/>
      <c r="S456" s="240"/>
      <c r="T456" s="24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2" t="s">
        <v>137</v>
      </c>
      <c r="AU456" s="242" t="s">
        <v>81</v>
      </c>
      <c r="AV456" s="13" t="s">
        <v>79</v>
      </c>
      <c r="AW456" s="13" t="s">
        <v>33</v>
      </c>
      <c r="AX456" s="13" t="s">
        <v>72</v>
      </c>
      <c r="AY456" s="242" t="s">
        <v>126</v>
      </c>
    </row>
    <row r="457" s="13" customFormat="1">
      <c r="A457" s="13"/>
      <c r="B457" s="233"/>
      <c r="C457" s="234"/>
      <c r="D457" s="227" t="s">
        <v>137</v>
      </c>
      <c r="E457" s="235" t="s">
        <v>19</v>
      </c>
      <c r="F457" s="236" t="s">
        <v>373</v>
      </c>
      <c r="G457" s="234"/>
      <c r="H457" s="235" t="s">
        <v>19</v>
      </c>
      <c r="I457" s="237"/>
      <c r="J457" s="234"/>
      <c r="K457" s="234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137</v>
      </c>
      <c r="AU457" s="242" t="s">
        <v>81</v>
      </c>
      <c r="AV457" s="13" t="s">
        <v>79</v>
      </c>
      <c r="AW457" s="13" t="s">
        <v>33</v>
      </c>
      <c r="AX457" s="13" t="s">
        <v>72</v>
      </c>
      <c r="AY457" s="242" t="s">
        <v>126</v>
      </c>
    </row>
    <row r="458" s="14" customFormat="1">
      <c r="A458" s="14"/>
      <c r="B458" s="243"/>
      <c r="C458" s="244"/>
      <c r="D458" s="227" t="s">
        <v>137</v>
      </c>
      <c r="E458" s="245" t="s">
        <v>19</v>
      </c>
      <c r="F458" s="246" t="s">
        <v>553</v>
      </c>
      <c r="G458" s="244"/>
      <c r="H458" s="247">
        <v>185.84999999999999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137</v>
      </c>
      <c r="AU458" s="253" t="s">
        <v>81</v>
      </c>
      <c r="AV458" s="14" t="s">
        <v>81</v>
      </c>
      <c r="AW458" s="14" t="s">
        <v>33</v>
      </c>
      <c r="AX458" s="14" t="s">
        <v>79</v>
      </c>
      <c r="AY458" s="253" t="s">
        <v>126</v>
      </c>
    </row>
    <row r="459" s="2" customFormat="1" ht="16.5" customHeight="1">
      <c r="A459" s="40"/>
      <c r="B459" s="41"/>
      <c r="C459" s="214" t="s">
        <v>554</v>
      </c>
      <c r="D459" s="214" t="s">
        <v>128</v>
      </c>
      <c r="E459" s="215" t="s">
        <v>555</v>
      </c>
      <c r="F459" s="216" t="s">
        <v>556</v>
      </c>
      <c r="G459" s="217" t="s">
        <v>131</v>
      </c>
      <c r="H459" s="218">
        <v>487.30000000000001</v>
      </c>
      <c r="I459" s="219"/>
      <c r="J459" s="220">
        <f>ROUND(I459*H459,2)</f>
        <v>0</v>
      </c>
      <c r="K459" s="216" t="s">
        <v>142</v>
      </c>
      <c r="L459" s="46"/>
      <c r="M459" s="221" t="s">
        <v>19</v>
      </c>
      <c r="N459" s="222" t="s">
        <v>43</v>
      </c>
      <c r="O459" s="86"/>
      <c r="P459" s="223">
        <f>O459*H459</f>
        <v>0</v>
      </c>
      <c r="Q459" s="223">
        <v>0.57499999999999996</v>
      </c>
      <c r="R459" s="223">
        <f>Q459*H459</f>
        <v>280.19749999999999</v>
      </c>
      <c r="S459" s="223">
        <v>0</v>
      </c>
      <c r="T459" s="224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5" t="s">
        <v>132</v>
      </c>
      <c r="AT459" s="225" t="s">
        <v>128</v>
      </c>
      <c r="AU459" s="225" t="s">
        <v>81</v>
      </c>
      <c r="AY459" s="19" t="s">
        <v>126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9" t="s">
        <v>79</v>
      </c>
      <c r="BK459" s="226">
        <f>ROUND(I459*H459,2)</f>
        <v>0</v>
      </c>
      <c r="BL459" s="19" t="s">
        <v>132</v>
      </c>
      <c r="BM459" s="225" t="s">
        <v>557</v>
      </c>
    </row>
    <row r="460" s="2" customFormat="1">
      <c r="A460" s="40"/>
      <c r="B460" s="41"/>
      <c r="C460" s="42"/>
      <c r="D460" s="227" t="s">
        <v>134</v>
      </c>
      <c r="E460" s="42"/>
      <c r="F460" s="228" t="s">
        <v>558</v>
      </c>
      <c r="G460" s="42"/>
      <c r="H460" s="42"/>
      <c r="I460" s="229"/>
      <c r="J460" s="42"/>
      <c r="K460" s="42"/>
      <c r="L460" s="46"/>
      <c r="M460" s="230"/>
      <c r="N460" s="231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134</v>
      </c>
      <c r="AU460" s="19" t="s">
        <v>81</v>
      </c>
    </row>
    <row r="461" s="2" customFormat="1">
      <c r="A461" s="40"/>
      <c r="B461" s="41"/>
      <c r="C461" s="42"/>
      <c r="D461" s="254" t="s">
        <v>145</v>
      </c>
      <c r="E461" s="42"/>
      <c r="F461" s="255" t="s">
        <v>559</v>
      </c>
      <c r="G461" s="42"/>
      <c r="H461" s="42"/>
      <c r="I461" s="229"/>
      <c r="J461" s="42"/>
      <c r="K461" s="42"/>
      <c r="L461" s="46"/>
      <c r="M461" s="230"/>
      <c r="N461" s="231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145</v>
      </c>
      <c r="AU461" s="19" t="s">
        <v>81</v>
      </c>
    </row>
    <row r="462" s="2" customFormat="1">
      <c r="A462" s="40"/>
      <c r="B462" s="41"/>
      <c r="C462" s="42"/>
      <c r="D462" s="227" t="s">
        <v>135</v>
      </c>
      <c r="E462" s="42"/>
      <c r="F462" s="232" t="s">
        <v>552</v>
      </c>
      <c r="G462" s="42"/>
      <c r="H462" s="42"/>
      <c r="I462" s="229"/>
      <c r="J462" s="42"/>
      <c r="K462" s="42"/>
      <c r="L462" s="46"/>
      <c r="M462" s="230"/>
      <c r="N462" s="231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135</v>
      </c>
      <c r="AU462" s="19" t="s">
        <v>81</v>
      </c>
    </row>
    <row r="463" s="13" customFormat="1">
      <c r="A463" s="13"/>
      <c r="B463" s="233"/>
      <c r="C463" s="234"/>
      <c r="D463" s="227" t="s">
        <v>137</v>
      </c>
      <c r="E463" s="235" t="s">
        <v>19</v>
      </c>
      <c r="F463" s="236" t="s">
        <v>219</v>
      </c>
      <c r="G463" s="234"/>
      <c r="H463" s="235" t="s">
        <v>19</v>
      </c>
      <c r="I463" s="237"/>
      <c r="J463" s="234"/>
      <c r="K463" s="234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137</v>
      </c>
      <c r="AU463" s="242" t="s">
        <v>81</v>
      </c>
      <c r="AV463" s="13" t="s">
        <v>79</v>
      </c>
      <c r="AW463" s="13" t="s">
        <v>33</v>
      </c>
      <c r="AX463" s="13" t="s">
        <v>72</v>
      </c>
      <c r="AY463" s="242" t="s">
        <v>126</v>
      </c>
    </row>
    <row r="464" s="13" customFormat="1">
      <c r="A464" s="13"/>
      <c r="B464" s="233"/>
      <c r="C464" s="234"/>
      <c r="D464" s="227" t="s">
        <v>137</v>
      </c>
      <c r="E464" s="235" t="s">
        <v>19</v>
      </c>
      <c r="F464" s="236" t="s">
        <v>369</v>
      </c>
      <c r="G464" s="234"/>
      <c r="H464" s="235" t="s">
        <v>19</v>
      </c>
      <c r="I464" s="237"/>
      <c r="J464" s="234"/>
      <c r="K464" s="234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137</v>
      </c>
      <c r="AU464" s="242" t="s">
        <v>81</v>
      </c>
      <c r="AV464" s="13" t="s">
        <v>79</v>
      </c>
      <c r="AW464" s="13" t="s">
        <v>33</v>
      </c>
      <c r="AX464" s="13" t="s">
        <v>72</v>
      </c>
      <c r="AY464" s="242" t="s">
        <v>126</v>
      </c>
    </row>
    <row r="465" s="14" customFormat="1">
      <c r="A465" s="14"/>
      <c r="B465" s="243"/>
      <c r="C465" s="244"/>
      <c r="D465" s="227" t="s">
        <v>137</v>
      </c>
      <c r="E465" s="245" t="s">
        <v>19</v>
      </c>
      <c r="F465" s="246" t="s">
        <v>370</v>
      </c>
      <c r="G465" s="244"/>
      <c r="H465" s="247">
        <v>245.30000000000001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137</v>
      </c>
      <c r="AU465" s="253" t="s">
        <v>81</v>
      </c>
      <c r="AV465" s="14" t="s">
        <v>81</v>
      </c>
      <c r="AW465" s="14" t="s">
        <v>33</v>
      </c>
      <c r="AX465" s="14" t="s">
        <v>72</v>
      </c>
      <c r="AY465" s="253" t="s">
        <v>126</v>
      </c>
    </row>
    <row r="466" s="13" customFormat="1">
      <c r="A466" s="13"/>
      <c r="B466" s="233"/>
      <c r="C466" s="234"/>
      <c r="D466" s="227" t="s">
        <v>137</v>
      </c>
      <c r="E466" s="235" t="s">
        <v>19</v>
      </c>
      <c r="F466" s="236" t="s">
        <v>560</v>
      </c>
      <c r="G466" s="234"/>
      <c r="H466" s="235" t="s">
        <v>19</v>
      </c>
      <c r="I466" s="237"/>
      <c r="J466" s="234"/>
      <c r="K466" s="234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137</v>
      </c>
      <c r="AU466" s="242" t="s">
        <v>81</v>
      </c>
      <c r="AV466" s="13" t="s">
        <v>79</v>
      </c>
      <c r="AW466" s="13" t="s">
        <v>33</v>
      </c>
      <c r="AX466" s="13" t="s">
        <v>72</v>
      </c>
      <c r="AY466" s="242" t="s">
        <v>126</v>
      </c>
    </row>
    <row r="467" s="14" customFormat="1">
      <c r="A467" s="14"/>
      <c r="B467" s="243"/>
      <c r="C467" s="244"/>
      <c r="D467" s="227" t="s">
        <v>137</v>
      </c>
      <c r="E467" s="245" t="s">
        <v>19</v>
      </c>
      <c r="F467" s="246" t="s">
        <v>372</v>
      </c>
      <c r="G467" s="244"/>
      <c r="H467" s="247">
        <v>242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137</v>
      </c>
      <c r="AU467" s="253" t="s">
        <v>81</v>
      </c>
      <c r="AV467" s="14" t="s">
        <v>81</v>
      </c>
      <c r="AW467" s="14" t="s">
        <v>33</v>
      </c>
      <c r="AX467" s="14" t="s">
        <v>72</v>
      </c>
      <c r="AY467" s="253" t="s">
        <v>126</v>
      </c>
    </row>
    <row r="468" s="15" customFormat="1">
      <c r="A468" s="15"/>
      <c r="B468" s="256"/>
      <c r="C468" s="257"/>
      <c r="D468" s="227" t="s">
        <v>137</v>
      </c>
      <c r="E468" s="258" t="s">
        <v>19</v>
      </c>
      <c r="F468" s="259" t="s">
        <v>224</v>
      </c>
      <c r="G468" s="257"/>
      <c r="H468" s="260">
        <v>487.30000000000001</v>
      </c>
      <c r="I468" s="261"/>
      <c r="J468" s="257"/>
      <c r="K468" s="257"/>
      <c r="L468" s="262"/>
      <c r="M468" s="263"/>
      <c r="N468" s="264"/>
      <c r="O468" s="264"/>
      <c r="P468" s="264"/>
      <c r="Q468" s="264"/>
      <c r="R468" s="264"/>
      <c r="S468" s="264"/>
      <c r="T468" s="265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6" t="s">
        <v>137</v>
      </c>
      <c r="AU468" s="266" t="s">
        <v>81</v>
      </c>
      <c r="AV468" s="15" t="s">
        <v>132</v>
      </c>
      <c r="AW468" s="15" t="s">
        <v>33</v>
      </c>
      <c r="AX468" s="15" t="s">
        <v>79</v>
      </c>
      <c r="AY468" s="266" t="s">
        <v>126</v>
      </c>
    </row>
    <row r="469" s="2" customFormat="1" ht="16.5" customHeight="1">
      <c r="A469" s="40"/>
      <c r="B469" s="41"/>
      <c r="C469" s="214" t="s">
        <v>561</v>
      </c>
      <c r="D469" s="214" t="s">
        <v>128</v>
      </c>
      <c r="E469" s="215" t="s">
        <v>562</v>
      </c>
      <c r="F469" s="216" t="s">
        <v>563</v>
      </c>
      <c r="G469" s="217" t="s">
        <v>131</v>
      </c>
      <c r="H469" s="218">
        <v>2633.4000000000001</v>
      </c>
      <c r="I469" s="219"/>
      <c r="J469" s="220">
        <f>ROUND(I469*H469,2)</f>
        <v>0</v>
      </c>
      <c r="K469" s="216" t="s">
        <v>142</v>
      </c>
      <c r="L469" s="46"/>
      <c r="M469" s="221" t="s">
        <v>19</v>
      </c>
      <c r="N469" s="222" t="s">
        <v>43</v>
      </c>
      <c r="O469" s="86"/>
      <c r="P469" s="223">
        <f>O469*H469</f>
        <v>0</v>
      </c>
      <c r="Q469" s="223">
        <v>0.15826000000000001</v>
      </c>
      <c r="R469" s="223">
        <f>Q469*H469</f>
        <v>416.76188400000007</v>
      </c>
      <c r="S469" s="223">
        <v>0</v>
      </c>
      <c r="T469" s="224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25" t="s">
        <v>132</v>
      </c>
      <c r="AT469" s="225" t="s">
        <v>128</v>
      </c>
      <c r="AU469" s="225" t="s">
        <v>81</v>
      </c>
      <c r="AY469" s="19" t="s">
        <v>126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9" t="s">
        <v>79</v>
      </c>
      <c r="BK469" s="226">
        <f>ROUND(I469*H469,2)</f>
        <v>0</v>
      </c>
      <c r="BL469" s="19" t="s">
        <v>132</v>
      </c>
      <c r="BM469" s="225" t="s">
        <v>564</v>
      </c>
    </row>
    <row r="470" s="2" customFormat="1">
      <c r="A470" s="40"/>
      <c r="B470" s="41"/>
      <c r="C470" s="42"/>
      <c r="D470" s="227" t="s">
        <v>134</v>
      </c>
      <c r="E470" s="42"/>
      <c r="F470" s="228" t="s">
        <v>565</v>
      </c>
      <c r="G470" s="42"/>
      <c r="H470" s="42"/>
      <c r="I470" s="229"/>
      <c r="J470" s="42"/>
      <c r="K470" s="42"/>
      <c r="L470" s="46"/>
      <c r="M470" s="230"/>
      <c r="N470" s="231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134</v>
      </c>
      <c r="AU470" s="19" t="s">
        <v>81</v>
      </c>
    </row>
    <row r="471" s="2" customFormat="1">
      <c r="A471" s="40"/>
      <c r="B471" s="41"/>
      <c r="C471" s="42"/>
      <c r="D471" s="254" t="s">
        <v>145</v>
      </c>
      <c r="E471" s="42"/>
      <c r="F471" s="255" t="s">
        <v>566</v>
      </c>
      <c r="G471" s="42"/>
      <c r="H471" s="42"/>
      <c r="I471" s="229"/>
      <c r="J471" s="42"/>
      <c r="K471" s="42"/>
      <c r="L471" s="46"/>
      <c r="M471" s="230"/>
      <c r="N471" s="231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145</v>
      </c>
      <c r="AU471" s="19" t="s">
        <v>81</v>
      </c>
    </row>
    <row r="472" s="13" customFormat="1">
      <c r="A472" s="13"/>
      <c r="B472" s="233"/>
      <c r="C472" s="234"/>
      <c r="D472" s="227" t="s">
        <v>137</v>
      </c>
      <c r="E472" s="235" t="s">
        <v>19</v>
      </c>
      <c r="F472" s="236" t="s">
        <v>219</v>
      </c>
      <c r="G472" s="234"/>
      <c r="H472" s="235" t="s">
        <v>19</v>
      </c>
      <c r="I472" s="237"/>
      <c r="J472" s="234"/>
      <c r="K472" s="234"/>
      <c r="L472" s="238"/>
      <c r="M472" s="239"/>
      <c r="N472" s="240"/>
      <c r="O472" s="240"/>
      <c r="P472" s="240"/>
      <c r="Q472" s="240"/>
      <c r="R472" s="240"/>
      <c r="S472" s="240"/>
      <c r="T472" s="24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2" t="s">
        <v>137</v>
      </c>
      <c r="AU472" s="242" t="s">
        <v>81</v>
      </c>
      <c r="AV472" s="13" t="s">
        <v>79</v>
      </c>
      <c r="AW472" s="13" t="s">
        <v>33</v>
      </c>
      <c r="AX472" s="13" t="s">
        <v>72</v>
      </c>
      <c r="AY472" s="242" t="s">
        <v>126</v>
      </c>
    </row>
    <row r="473" s="13" customFormat="1">
      <c r="A473" s="13"/>
      <c r="B473" s="233"/>
      <c r="C473" s="234"/>
      <c r="D473" s="227" t="s">
        <v>137</v>
      </c>
      <c r="E473" s="235" t="s">
        <v>19</v>
      </c>
      <c r="F473" s="236" t="s">
        <v>541</v>
      </c>
      <c r="G473" s="234"/>
      <c r="H473" s="235" t="s">
        <v>19</v>
      </c>
      <c r="I473" s="237"/>
      <c r="J473" s="234"/>
      <c r="K473" s="234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137</v>
      </c>
      <c r="AU473" s="242" t="s">
        <v>81</v>
      </c>
      <c r="AV473" s="13" t="s">
        <v>79</v>
      </c>
      <c r="AW473" s="13" t="s">
        <v>33</v>
      </c>
      <c r="AX473" s="13" t="s">
        <v>72</v>
      </c>
      <c r="AY473" s="242" t="s">
        <v>126</v>
      </c>
    </row>
    <row r="474" s="14" customFormat="1">
      <c r="A474" s="14"/>
      <c r="B474" s="243"/>
      <c r="C474" s="244"/>
      <c r="D474" s="227" t="s">
        <v>137</v>
      </c>
      <c r="E474" s="245" t="s">
        <v>19</v>
      </c>
      <c r="F474" s="246" t="s">
        <v>567</v>
      </c>
      <c r="G474" s="244"/>
      <c r="H474" s="247">
        <v>1982.4000000000001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137</v>
      </c>
      <c r="AU474" s="253" t="s">
        <v>81</v>
      </c>
      <c r="AV474" s="14" t="s">
        <v>81</v>
      </c>
      <c r="AW474" s="14" t="s">
        <v>33</v>
      </c>
      <c r="AX474" s="14" t="s">
        <v>72</v>
      </c>
      <c r="AY474" s="253" t="s">
        <v>126</v>
      </c>
    </row>
    <row r="475" s="13" customFormat="1">
      <c r="A475" s="13"/>
      <c r="B475" s="233"/>
      <c r="C475" s="234"/>
      <c r="D475" s="227" t="s">
        <v>137</v>
      </c>
      <c r="E475" s="235" t="s">
        <v>19</v>
      </c>
      <c r="F475" s="236" t="s">
        <v>220</v>
      </c>
      <c r="G475" s="234"/>
      <c r="H475" s="235" t="s">
        <v>19</v>
      </c>
      <c r="I475" s="237"/>
      <c r="J475" s="234"/>
      <c r="K475" s="234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137</v>
      </c>
      <c r="AU475" s="242" t="s">
        <v>81</v>
      </c>
      <c r="AV475" s="13" t="s">
        <v>79</v>
      </c>
      <c r="AW475" s="13" t="s">
        <v>33</v>
      </c>
      <c r="AX475" s="13" t="s">
        <v>72</v>
      </c>
      <c r="AY475" s="242" t="s">
        <v>126</v>
      </c>
    </row>
    <row r="476" s="14" customFormat="1">
      <c r="A476" s="14"/>
      <c r="B476" s="243"/>
      <c r="C476" s="244"/>
      <c r="D476" s="227" t="s">
        <v>137</v>
      </c>
      <c r="E476" s="245" t="s">
        <v>19</v>
      </c>
      <c r="F476" s="246" t="s">
        <v>568</v>
      </c>
      <c r="G476" s="244"/>
      <c r="H476" s="247">
        <v>234.15000000000001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137</v>
      </c>
      <c r="AU476" s="253" t="s">
        <v>81</v>
      </c>
      <c r="AV476" s="14" t="s">
        <v>81</v>
      </c>
      <c r="AW476" s="14" t="s">
        <v>33</v>
      </c>
      <c r="AX476" s="14" t="s">
        <v>72</v>
      </c>
      <c r="AY476" s="253" t="s">
        <v>126</v>
      </c>
    </row>
    <row r="477" s="13" customFormat="1">
      <c r="A477" s="13"/>
      <c r="B477" s="233"/>
      <c r="C477" s="234"/>
      <c r="D477" s="227" t="s">
        <v>137</v>
      </c>
      <c r="E477" s="235" t="s">
        <v>19</v>
      </c>
      <c r="F477" s="236" t="s">
        <v>544</v>
      </c>
      <c r="G477" s="234"/>
      <c r="H477" s="235" t="s">
        <v>19</v>
      </c>
      <c r="I477" s="237"/>
      <c r="J477" s="234"/>
      <c r="K477" s="234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137</v>
      </c>
      <c r="AU477" s="242" t="s">
        <v>81</v>
      </c>
      <c r="AV477" s="13" t="s">
        <v>79</v>
      </c>
      <c r="AW477" s="13" t="s">
        <v>33</v>
      </c>
      <c r="AX477" s="13" t="s">
        <v>72</v>
      </c>
      <c r="AY477" s="242" t="s">
        <v>126</v>
      </c>
    </row>
    <row r="478" s="14" customFormat="1">
      <c r="A478" s="14"/>
      <c r="B478" s="243"/>
      <c r="C478" s="244"/>
      <c r="D478" s="227" t="s">
        <v>137</v>
      </c>
      <c r="E478" s="245" t="s">
        <v>19</v>
      </c>
      <c r="F478" s="246" t="s">
        <v>569</v>
      </c>
      <c r="G478" s="244"/>
      <c r="H478" s="247">
        <v>231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137</v>
      </c>
      <c r="AU478" s="253" t="s">
        <v>81</v>
      </c>
      <c r="AV478" s="14" t="s">
        <v>81</v>
      </c>
      <c r="AW478" s="14" t="s">
        <v>33</v>
      </c>
      <c r="AX478" s="14" t="s">
        <v>72</v>
      </c>
      <c r="AY478" s="253" t="s">
        <v>126</v>
      </c>
    </row>
    <row r="479" s="13" customFormat="1">
      <c r="A479" s="13"/>
      <c r="B479" s="233"/>
      <c r="C479" s="234"/>
      <c r="D479" s="227" t="s">
        <v>137</v>
      </c>
      <c r="E479" s="235" t="s">
        <v>19</v>
      </c>
      <c r="F479" s="236" t="s">
        <v>373</v>
      </c>
      <c r="G479" s="234"/>
      <c r="H479" s="235" t="s">
        <v>19</v>
      </c>
      <c r="I479" s="237"/>
      <c r="J479" s="234"/>
      <c r="K479" s="234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137</v>
      </c>
      <c r="AU479" s="242" t="s">
        <v>81</v>
      </c>
      <c r="AV479" s="13" t="s">
        <v>79</v>
      </c>
      <c r="AW479" s="13" t="s">
        <v>33</v>
      </c>
      <c r="AX479" s="13" t="s">
        <v>72</v>
      </c>
      <c r="AY479" s="242" t="s">
        <v>126</v>
      </c>
    </row>
    <row r="480" s="14" customFormat="1">
      <c r="A480" s="14"/>
      <c r="B480" s="243"/>
      <c r="C480" s="244"/>
      <c r="D480" s="227" t="s">
        <v>137</v>
      </c>
      <c r="E480" s="245" t="s">
        <v>19</v>
      </c>
      <c r="F480" s="246" t="s">
        <v>553</v>
      </c>
      <c r="G480" s="244"/>
      <c r="H480" s="247">
        <v>185.84999999999999</v>
      </c>
      <c r="I480" s="248"/>
      <c r="J480" s="244"/>
      <c r="K480" s="244"/>
      <c r="L480" s="249"/>
      <c r="M480" s="250"/>
      <c r="N480" s="251"/>
      <c r="O480" s="251"/>
      <c r="P480" s="251"/>
      <c r="Q480" s="251"/>
      <c r="R480" s="251"/>
      <c r="S480" s="251"/>
      <c r="T480" s="25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3" t="s">
        <v>137</v>
      </c>
      <c r="AU480" s="253" t="s">
        <v>81</v>
      </c>
      <c r="AV480" s="14" t="s">
        <v>81</v>
      </c>
      <c r="AW480" s="14" t="s">
        <v>33</v>
      </c>
      <c r="AX480" s="14" t="s">
        <v>72</v>
      </c>
      <c r="AY480" s="253" t="s">
        <v>126</v>
      </c>
    </row>
    <row r="481" s="15" customFormat="1">
      <c r="A481" s="15"/>
      <c r="B481" s="256"/>
      <c r="C481" s="257"/>
      <c r="D481" s="227" t="s">
        <v>137</v>
      </c>
      <c r="E481" s="258" t="s">
        <v>19</v>
      </c>
      <c r="F481" s="259" t="s">
        <v>224</v>
      </c>
      <c r="G481" s="257"/>
      <c r="H481" s="260">
        <v>2633.4000000000001</v>
      </c>
      <c r="I481" s="261"/>
      <c r="J481" s="257"/>
      <c r="K481" s="257"/>
      <c r="L481" s="262"/>
      <c r="M481" s="263"/>
      <c r="N481" s="264"/>
      <c r="O481" s="264"/>
      <c r="P481" s="264"/>
      <c r="Q481" s="264"/>
      <c r="R481" s="264"/>
      <c r="S481" s="264"/>
      <c r="T481" s="26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6" t="s">
        <v>137</v>
      </c>
      <c r="AU481" s="266" t="s">
        <v>81</v>
      </c>
      <c r="AV481" s="15" t="s">
        <v>132</v>
      </c>
      <c r="AW481" s="15" t="s">
        <v>33</v>
      </c>
      <c r="AX481" s="15" t="s">
        <v>79</v>
      </c>
      <c r="AY481" s="266" t="s">
        <v>126</v>
      </c>
    </row>
    <row r="482" s="2" customFormat="1" ht="16.5" customHeight="1">
      <c r="A482" s="40"/>
      <c r="B482" s="41"/>
      <c r="C482" s="214" t="s">
        <v>570</v>
      </c>
      <c r="D482" s="214" t="s">
        <v>128</v>
      </c>
      <c r="E482" s="215" t="s">
        <v>571</v>
      </c>
      <c r="F482" s="216" t="s">
        <v>572</v>
      </c>
      <c r="G482" s="217" t="s">
        <v>131</v>
      </c>
      <c r="H482" s="218">
        <v>185.84999999999999</v>
      </c>
      <c r="I482" s="219"/>
      <c r="J482" s="220">
        <f>ROUND(I482*H482,2)</f>
        <v>0</v>
      </c>
      <c r="K482" s="216" t="s">
        <v>142</v>
      </c>
      <c r="L482" s="46"/>
      <c r="M482" s="221" t="s">
        <v>19</v>
      </c>
      <c r="N482" s="222" t="s">
        <v>43</v>
      </c>
      <c r="O482" s="86"/>
      <c r="P482" s="223">
        <f>O482*H482</f>
        <v>0</v>
      </c>
      <c r="Q482" s="223">
        <v>0.38868999999999998</v>
      </c>
      <c r="R482" s="223">
        <f>Q482*H482</f>
        <v>72.238036499999993</v>
      </c>
      <c r="S482" s="223">
        <v>0</v>
      </c>
      <c r="T482" s="224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25" t="s">
        <v>132</v>
      </c>
      <c r="AT482" s="225" t="s">
        <v>128</v>
      </c>
      <c r="AU482" s="225" t="s">
        <v>81</v>
      </c>
      <c r="AY482" s="19" t="s">
        <v>126</v>
      </c>
      <c r="BE482" s="226">
        <f>IF(N482="základní",J482,0)</f>
        <v>0</v>
      </c>
      <c r="BF482" s="226">
        <f>IF(N482="snížená",J482,0)</f>
        <v>0</v>
      </c>
      <c r="BG482" s="226">
        <f>IF(N482="zákl. přenesená",J482,0)</f>
        <v>0</v>
      </c>
      <c r="BH482" s="226">
        <f>IF(N482="sníž. přenesená",J482,0)</f>
        <v>0</v>
      </c>
      <c r="BI482" s="226">
        <f>IF(N482="nulová",J482,0)</f>
        <v>0</v>
      </c>
      <c r="BJ482" s="19" t="s">
        <v>79</v>
      </c>
      <c r="BK482" s="226">
        <f>ROUND(I482*H482,2)</f>
        <v>0</v>
      </c>
      <c r="BL482" s="19" t="s">
        <v>132</v>
      </c>
      <c r="BM482" s="225" t="s">
        <v>573</v>
      </c>
    </row>
    <row r="483" s="2" customFormat="1">
      <c r="A483" s="40"/>
      <c r="B483" s="41"/>
      <c r="C483" s="42"/>
      <c r="D483" s="227" t="s">
        <v>134</v>
      </c>
      <c r="E483" s="42"/>
      <c r="F483" s="228" t="s">
        <v>574</v>
      </c>
      <c r="G483" s="42"/>
      <c r="H483" s="42"/>
      <c r="I483" s="229"/>
      <c r="J483" s="42"/>
      <c r="K483" s="42"/>
      <c r="L483" s="46"/>
      <c r="M483" s="230"/>
      <c r="N483" s="231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134</v>
      </c>
      <c r="AU483" s="19" t="s">
        <v>81</v>
      </c>
    </row>
    <row r="484" s="2" customFormat="1">
      <c r="A484" s="40"/>
      <c r="B484" s="41"/>
      <c r="C484" s="42"/>
      <c r="D484" s="254" t="s">
        <v>145</v>
      </c>
      <c r="E484" s="42"/>
      <c r="F484" s="255" t="s">
        <v>575</v>
      </c>
      <c r="G484" s="42"/>
      <c r="H484" s="42"/>
      <c r="I484" s="229"/>
      <c r="J484" s="42"/>
      <c r="K484" s="42"/>
      <c r="L484" s="46"/>
      <c r="M484" s="230"/>
      <c r="N484" s="231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145</v>
      </c>
      <c r="AU484" s="19" t="s">
        <v>81</v>
      </c>
    </row>
    <row r="485" s="13" customFormat="1">
      <c r="A485" s="13"/>
      <c r="B485" s="233"/>
      <c r="C485" s="234"/>
      <c r="D485" s="227" t="s">
        <v>137</v>
      </c>
      <c r="E485" s="235" t="s">
        <v>19</v>
      </c>
      <c r="F485" s="236" t="s">
        <v>219</v>
      </c>
      <c r="G485" s="234"/>
      <c r="H485" s="235" t="s">
        <v>19</v>
      </c>
      <c r="I485" s="237"/>
      <c r="J485" s="234"/>
      <c r="K485" s="234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137</v>
      </c>
      <c r="AU485" s="242" t="s">
        <v>81</v>
      </c>
      <c r="AV485" s="13" t="s">
        <v>79</v>
      </c>
      <c r="AW485" s="13" t="s">
        <v>33</v>
      </c>
      <c r="AX485" s="13" t="s">
        <v>72</v>
      </c>
      <c r="AY485" s="242" t="s">
        <v>126</v>
      </c>
    </row>
    <row r="486" s="13" customFormat="1">
      <c r="A486" s="13"/>
      <c r="B486" s="233"/>
      <c r="C486" s="234"/>
      <c r="D486" s="227" t="s">
        <v>137</v>
      </c>
      <c r="E486" s="235" t="s">
        <v>19</v>
      </c>
      <c r="F486" s="236" t="s">
        <v>373</v>
      </c>
      <c r="G486" s="234"/>
      <c r="H486" s="235" t="s">
        <v>19</v>
      </c>
      <c r="I486" s="237"/>
      <c r="J486" s="234"/>
      <c r="K486" s="234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137</v>
      </c>
      <c r="AU486" s="242" t="s">
        <v>81</v>
      </c>
      <c r="AV486" s="13" t="s">
        <v>79</v>
      </c>
      <c r="AW486" s="13" t="s">
        <v>33</v>
      </c>
      <c r="AX486" s="13" t="s">
        <v>72</v>
      </c>
      <c r="AY486" s="242" t="s">
        <v>126</v>
      </c>
    </row>
    <row r="487" s="14" customFormat="1">
      <c r="A487" s="14"/>
      <c r="B487" s="243"/>
      <c r="C487" s="244"/>
      <c r="D487" s="227" t="s">
        <v>137</v>
      </c>
      <c r="E487" s="245" t="s">
        <v>19</v>
      </c>
      <c r="F487" s="246" t="s">
        <v>553</v>
      </c>
      <c r="G487" s="244"/>
      <c r="H487" s="247">
        <v>185.84999999999999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3" t="s">
        <v>137</v>
      </c>
      <c r="AU487" s="253" t="s">
        <v>81</v>
      </c>
      <c r="AV487" s="14" t="s">
        <v>81</v>
      </c>
      <c r="AW487" s="14" t="s">
        <v>33</v>
      </c>
      <c r="AX487" s="14" t="s">
        <v>79</v>
      </c>
      <c r="AY487" s="253" t="s">
        <v>126</v>
      </c>
    </row>
    <row r="488" s="2" customFormat="1" ht="24.15" customHeight="1">
      <c r="A488" s="40"/>
      <c r="B488" s="41"/>
      <c r="C488" s="214" t="s">
        <v>576</v>
      </c>
      <c r="D488" s="214" t="s">
        <v>128</v>
      </c>
      <c r="E488" s="215" t="s">
        <v>577</v>
      </c>
      <c r="F488" s="216" t="s">
        <v>578</v>
      </c>
      <c r="G488" s="217" t="s">
        <v>131</v>
      </c>
      <c r="H488" s="218">
        <v>1888</v>
      </c>
      <c r="I488" s="219"/>
      <c r="J488" s="220">
        <f>ROUND(I488*H488,2)</f>
        <v>0</v>
      </c>
      <c r="K488" s="216" t="s">
        <v>142</v>
      </c>
      <c r="L488" s="46"/>
      <c r="M488" s="221" t="s">
        <v>19</v>
      </c>
      <c r="N488" s="222" t="s">
        <v>43</v>
      </c>
      <c r="O488" s="86"/>
      <c r="P488" s="223">
        <f>O488*H488</f>
        <v>0</v>
      </c>
      <c r="Q488" s="223">
        <v>0</v>
      </c>
      <c r="R488" s="223">
        <f>Q488*H488</f>
        <v>0</v>
      </c>
      <c r="S488" s="223">
        <v>0</v>
      </c>
      <c r="T488" s="224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25" t="s">
        <v>132</v>
      </c>
      <c r="AT488" s="225" t="s">
        <v>128</v>
      </c>
      <c r="AU488" s="225" t="s">
        <v>81</v>
      </c>
      <c r="AY488" s="19" t="s">
        <v>126</v>
      </c>
      <c r="BE488" s="226">
        <f>IF(N488="základní",J488,0)</f>
        <v>0</v>
      </c>
      <c r="BF488" s="226">
        <f>IF(N488="snížená",J488,0)</f>
        <v>0</v>
      </c>
      <c r="BG488" s="226">
        <f>IF(N488="zákl. přenesená",J488,0)</f>
        <v>0</v>
      </c>
      <c r="BH488" s="226">
        <f>IF(N488="sníž. přenesená",J488,0)</f>
        <v>0</v>
      </c>
      <c r="BI488" s="226">
        <f>IF(N488="nulová",J488,0)</f>
        <v>0</v>
      </c>
      <c r="BJ488" s="19" t="s">
        <v>79</v>
      </c>
      <c r="BK488" s="226">
        <f>ROUND(I488*H488,2)</f>
        <v>0</v>
      </c>
      <c r="BL488" s="19" t="s">
        <v>132</v>
      </c>
      <c r="BM488" s="225" t="s">
        <v>579</v>
      </c>
    </row>
    <row r="489" s="2" customFormat="1">
      <c r="A489" s="40"/>
      <c r="B489" s="41"/>
      <c r="C489" s="42"/>
      <c r="D489" s="227" t="s">
        <v>134</v>
      </c>
      <c r="E489" s="42"/>
      <c r="F489" s="228" t="s">
        <v>580</v>
      </c>
      <c r="G489" s="42"/>
      <c r="H489" s="42"/>
      <c r="I489" s="229"/>
      <c r="J489" s="42"/>
      <c r="K489" s="42"/>
      <c r="L489" s="46"/>
      <c r="M489" s="230"/>
      <c r="N489" s="231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134</v>
      </c>
      <c r="AU489" s="19" t="s">
        <v>81</v>
      </c>
    </row>
    <row r="490" s="2" customFormat="1">
      <c r="A490" s="40"/>
      <c r="B490" s="41"/>
      <c r="C490" s="42"/>
      <c r="D490" s="254" t="s">
        <v>145</v>
      </c>
      <c r="E490" s="42"/>
      <c r="F490" s="255" t="s">
        <v>581</v>
      </c>
      <c r="G490" s="42"/>
      <c r="H490" s="42"/>
      <c r="I490" s="229"/>
      <c r="J490" s="42"/>
      <c r="K490" s="42"/>
      <c r="L490" s="46"/>
      <c r="M490" s="230"/>
      <c r="N490" s="231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145</v>
      </c>
      <c r="AU490" s="19" t="s">
        <v>81</v>
      </c>
    </row>
    <row r="491" s="2" customFormat="1">
      <c r="A491" s="40"/>
      <c r="B491" s="41"/>
      <c r="C491" s="42"/>
      <c r="D491" s="227" t="s">
        <v>135</v>
      </c>
      <c r="E491" s="42"/>
      <c r="F491" s="232" t="s">
        <v>582</v>
      </c>
      <c r="G491" s="42"/>
      <c r="H491" s="42"/>
      <c r="I491" s="229"/>
      <c r="J491" s="42"/>
      <c r="K491" s="42"/>
      <c r="L491" s="46"/>
      <c r="M491" s="230"/>
      <c r="N491" s="231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135</v>
      </c>
      <c r="AU491" s="19" t="s">
        <v>81</v>
      </c>
    </row>
    <row r="492" s="13" customFormat="1">
      <c r="A492" s="13"/>
      <c r="B492" s="233"/>
      <c r="C492" s="234"/>
      <c r="D492" s="227" t="s">
        <v>137</v>
      </c>
      <c r="E492" s="235" t="s">
        <v>19</v>
      </c>
      <c r="F492" s="236" t="s">
        <v>219</v>
      </c>
      <c r="G492" s="234"/>
      <c r="H492" s="235" t="s">
        <v>19</v>
      </c>
      <c r="I492" s="237"/>
      <c r="J492" s="234"/>
      <c r="K492" s="234"/>
      <c r="L492" s="238"/>
      <c r="M492" s="239"/>
      <c r="N492" s="240"/>
      <c r="O492" s="240"/>
      <c r="P492" s="240"/>
      <c r="Q492" s="240"/>
      <c r="R492" s="240"/>
      <c r="S492" s="240"/>
      <c r="T492" s="24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2" t="s">
        <v>137</v>
      </c>
      <c r="AU492" s="242" t="s">
        <v>81</v>
      </c>
      <c r="AV492" s="13" t="s">
        <v>79</v>
      </c>
      <c r="AW492" s="13" t="s">
        <v>33</v>
      </c>
      <c r="AX492" s="13" t="s">
        <v>72</v>
      </c>
      <c r="AY492" s="242" t="s">
        <v>126</v>
      </c>
    </row>
    <row r="493" s="13" customFormat="1">
      <c r="A493" s="13"/>
      <c r="B493" s="233"/>
      <c r="C493" s="234"/>
      <c r="D493" s="227" t="s">
        <v>137</v>
      </c>
      <c r="E493" s="235" t="s">
        <v>19</v>
      </c>
      <c r="F493" s="236" t="s">
        <v>541</v>
      </c>
      <c r="G493" s="234"/>
      <c r="H493" s="235" t="s">
        <v>19</v>
      </c>
      <c r="I493" s="237"/>
      <c r="J493" s="234"/>
      <c r="K493" s="234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137</v>
      </c>
      <c r="AU493" s="242" t="s">
        <v>81</v>
      </c>
      <c r="AV493" s="13" t="s">
        <v>79</v>
      </c>
      <c r="AW493" s="13" t="s">
        <v>33</v>
      </c>
      <c r="AX493" s="13" t="s">
        <v>72</v>
      </c>
      <c r="AY493" s="242" t="s">
        <v>126</v>
      </c>
    </row>
    <row r="494" s="14" customFormat="1">
      <c r="A494" s="14"/>
      <c r="B494" s="243"/>
      <c r="C494" s="244"/>
      <c r="D494" s="227" t="s">
        <v>137</v>
      </c>
      <c r="E494" s="245" t="s">
        <v>19</v>
      </c>
      <c r="F494" s="246" t="s">
        <v>542</v>
      </c>
      <c r="G494" s="244"/>
      <c r="H494" s="247">
        <v>1888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3" t="s">
        <v>137</v>
      </c>
      <c r="AU494" s="253" t="s">
        <v>81</v>
      </c>
      <c r="AV494" s="14" t="s">
        <v>81</v>
      </c>
      <c r="AW494" s="14" t="s">
        <v>33</v>
      </c>
      <c r="AX494" s="14" t="s">
        <v>79</v>
      </c>
      <c r="AY494" s="253" t="s">
        <v>126</v>
      </c>
    </row>
    <row r="495" s="2" customFormat="1" ht="16.5" customHeight="1">
      <c r="A495" s="40"/>
      <c r="B495" s="41"/>
      <c r="C495" s="267" t="s">
        <v>583</v>
      </c>
      <c r="D495" s="267" t="s">
        <v>382</v>
      </c>
      <c r="E495" s="268" t="s">
        <v>584</v>
      </c>
      <c r="F495" s="269" t="s">
        <v>585</v>
      </c>
      <c r="G495" s="270" t="s">
        <v>341</v>
      </c>
      <c r="H495" s="271">
        <v>28.32</v>
      </c>
      <c r="I495" s="272"/>
      <c r="J495" s="273">
        <f>ROUND(I495*H495,2)</f>
        <v>0</v>
      </c>
      <c r="K495" s="269" t="s">
        <v>142</v>
      </c>
      <c r="L495" s="274"/>
      <c r="M495" s="275" t="s">
        <v>19</v>
      </c>
      <c r="N495" s="276" t="s">
        <v>43</v>
      </c>
      <c r="O495" s="86"/>
      <c r="P495" s="223">
        <f>O495*H495</f>
        <v>0</v>
      </c>
      <c r="Q495" s="223">
        <v>1</v>
      </c>
      <c r="R495" s="223">
        <f>Q495*H495</f>
        <v>28.32</v>
      </c>
      <c r="S495" s="223">
        <v>0</v>
      </c>
      <c r="T495" s="224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25" t="s">
        <v>181</v>
      </c>
      <c r="AT495" s="225" t="s">
        <v>382</v>
      </c>
      <c r="AU495" s="225" t="s">
        <v>81</v>
      </c>
      <c r="AY495" s="19" t="s">
        <v>126</v>
      </c>
      <c r="BE495" s="226">
        <f>IF(N495="základní",J495,0)</f>
        <v>0</v>
      </c>
      <c r="BF495" s="226">
        <f>IF(N495="snížená",J495,0)</f>
        <v>0</v>
      </c>
      <c r="BG495" s="226">
        <f>IF(N495="zákl. přenesená",J495,0)</f>
        <v>0</v>
      </c>
      <c r="BH495" s="226">
        <f>IF(N495="sníž. přenesená",J495,0)</f>
        <v>0</v>
      </c>
      <c r="BI495" s="226">
        <f>IF(N495="nulová",J495,0)</f>
        <v>0</v>
      </c>
      <c r="BJ495" s="19" t="s">
        <v>79</v>
      </c>
      <c r="BK495" s="226">
        <f>ROUND(I495*H495,2)</f>
        <v>0</v>
      </c>
      <c r="BL495" s="19" t="s">
        <v>132</v>
      </c>
      <c r="BM495" s="225" t="s">
        <v>586</v>
      </c>
    </row>
    <row r="496" s="2" customFormat="1">
      <c r="A496" s="40"/>
      <c r="B496" s="41"/>
      <c r="C496" s="42"/>
      <c r="D496" s="227" t="s">
        <v>134</v>
      </c>
      <c r="E496" s="42"/>
      <c r="F496" s="228" t="s">
        <v>585</v>
      </c>
      <c r="G496" s="42"/>
      <c r="H496" s="42"/>
      <c r="I496" s="229"/>
      <c r="J496" s="42"/>
      <c r="K496" s="42"/>
      <c r="L496" s="46"/>
      <c r="M496" s="230"/>
      <c r="N496" s="231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134</v>
      </c>
      <c r="AU496" s="19" t="s">
        <v>81</v>
      </c>
    </row>
    <row r="497" s="2" customFormat="1" ht="16.5" customHeight="1">
      <c r="A497" s="40"/>
      <c r="B497" s="41"/>
      <c r="C497" s="267" t="s">
        <v>587</v>
      </c>
      <c r="D497" s="267" t="s">
        <v>382</v>
      </c>
      <c r="E497" s="268" t="s">
        <v>588</v>
      </c>
      <c r="F497" s="269" t="s">
        <v>589</v>
      </c>
      <c r="G497" s="270" t="s">
        <v>341</v>
      </c>
      <c r="H497" s="271">
        <v>302.07999999999998</v>
      </c>
      <c r="I497" s="272"/>
      <c r="J497" s="273">
        <f>ROUND(I497*H497,2)</f>
        <v>0</v>
      </c>
      <c r="K497" s="269" t="s">
        <v>142</v>
      </c>
      <c r="L497" s="274"/>
      <c r="M497" s="275" t="s">
        <v>19</v>
      </c>
      <c r="N497" s="276" t="s">
        <v>43</v>
      </c>
      <c r="O497" s="86"/>
      <c r="P497" s="223">
        <f>O497*H497</f>
        <v>0</v>
      </c>
      <c r="Q497" s="223">
        <v>1</v>
      </c>
      <c r="R497" s="223">
        <f>Q497*H497</f>
        <v>302.07999999999998</v>
      </c>
      <c r="S497" s="223">
        <v>0</v>
      </c>
      <c r="T497" s="224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25" t="s">
        <v>181</v>
      </c>
      <c r="AT497" s="225" t="s">
        <v>382</v>
      </c>
      <c r="AU497" s="225" t="s">
        <v>81</v>
      </c>
      <c r="AY497" s="19" t="s">
        <v>126</v>
      </c>
      <c r="BE497" s="226">
        <f>IF(N497="základní",J497,0)</f>
        <v>0</v>
      </c>
      <c r="BF497" s="226">
        <f>IF(N497="snížená",J497,0)</f>
        <v>0</v>
      </c>
      <c r="BG497" s="226">
        <f>IF(N497="zákl. přenesená",J497,0)</f>
        <v>0</v>
      </c>
      <c r="BH497" s="226">
        <f>IF(N497="sníž. přenesená",J497,0)</f>
        <v>0</v>
      </c>
      <c r="BI497" s="226">
        <f>IF(N497="nulová",J497,0)</f>
        <v>0</v>
      </c>
      <c r="BJ497" s="19" t="s">
        <v>79</v>
      </c>
      <c r="BK497" s="226">
        <f>ROUND(I497*H497,2)</f>
        <v>0</v>
      </c>
      <c r="BL497" s="19" t="s">
        <v>132</v>
      </c>
      <c r="BM497" s="225" t="s">
        <v>590</v>
      </c>
    </row>
    <row r="498" s="2" customFormat="1">
      <c r="A498" s="40"/>
      <c r="B498" s="41"/>
      <c r="C498" s="42"/>
      <c r="D498" s="227" t="s">
        <v>134</v>
      </c>
      <c r="E498" s="42"/>
      <c r="F498" s="228" t="s">
        <v>589</v>
      </c>
      <c r="G498" s="42"/>
      <c r="H498" s="42"/>
      <c r="I498" s="229"/>
      <c r="J498" s="42"/>
      <c r="K498" s="42"/>
      <c r="L498" s="46"/>
      <c r="M498" s="230"/>
      <c r="N498" s="231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134</v>
      </c>
      <c r="AU498" s="19" t="s">
        <v>81</v>
      </c>
    </row>
    <row r="499" s="2" customFormat="1" ht="16.5" customHeight="1">
      <c r="A499" s="40"/>
      <c r="B499" s="41"/>
      <c r="C499" s="214" t="s">
        <v>591</v>
      </c>
      <c r="D499" s="214" t="s">
        <v>128</v>
      </c>
      <c r="E499" s="215" t="s">
        <v>592</v>
      </c>
      <c r="F499" s="216" t="s">
        <v>593</v>
      </c>
      <c r="G499" s="217" t="s">
        <v>131</v>
      </c>
      <c r="H499" s="218">
        <v>875</v>
      </c>
      <c r="I499" s="219"/>
      <c r="J499" s="220">
        <f>ROUND(I499*H499,2)</f>
        <v>0</v>
      </c>
      <c r="K499" s="216" t="s">
        <v>142</v>
      </c>
      <c r="L499" s="46"/>
      <c r="M499" s="221" t="s">
        <v>19</v>
      </c>
      <c r="N499" s="222" t="s">
        <v>43</v>
      </c>
      <c r="O499" s="86"/>
      <c r="P499" s="223">
        <f>O499*H499</f>
        <v>0</v>
      </c>
      <c r="Q499" s="223">
        <v>0.216</v>
      </c>
      <c r="R499" s="223">
        <f>Q499*H499</f>
        <v>189</v>
      </c>
      <c r="S499" s="223">
        <v>0</v>
      </c>
      <c r="T499" s="224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25" t="s">
        <v>132</v>
      </c>
      <c r="AT499" s="225" t="s">
        <v>128</v>
      </c>
      <c r="AU499" s="225" t="s">
        <v>81</v>
      </c>
      <c r="AY499" s="19" t="s">
        <v>126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9" t="s">
        <v>79</v>
      </c>
      <c r="BK499" s="226">
        <f>ROUND(I499*H499,2)</f>
        <v>0</v>
      </c>
      <c r="BL499" s="19" t="s">
        <v>132</v>
      </c>
      <c r="BM499" s="225" t="s">
        <v>594</v>
      </c>
    </row>
    <row r="500" s="2" customFormat="1">
      <c r="A500" s="40"/>
      <c r="B500" s="41"/>
      <c r="C500" s="42"/>
      <c r="D500" s="227" t="s">
        <v>134</v>
      </c>
      <c r="E500" s="42"/>
      <c r="F500" s="228" t="s">
        <v>595</v>
      </c>
      <c r="G500" s="42"/>
      <c r="H500" s="42"/>
      <c r="I500" s="229"/>
      <c r="J500" s="42"/>
      <c r="K500" s="42"/>
      <c r="L500" s="46"/>
      <c r="M500" s="230"/>
      <c r="N500" s="231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134</v>
      </c>
      <c r="AU500" s="19" t="s">
        <v>81</v>
      </c>
    </row>
    <row r="501" s="2" customFormat="1">
      <c r="A501" s="40"/>
      <c r="B501" s="41"/>
      <c r="C501" s="42"/>
      <c r="D501" s="254" t="s">
        <v>145</v>
      </c>
      <c r="E501" s="42"/>
      <c r="F501" s="255" t="s">
        <v>596</v>
      </c>
      <c r="G501" s="42"/>
      <c r="H501" s="42"/>
      <c r="I501" s="229"/>
      <c r="J501" s="42"/>
      <c r="K501" s="42"/>
      <c r="L501" s="46"/>
      <c r="M501" s="230"/>
      <c r="N501" s="231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145</v>
      </c>
      <c r="AU501" s="19" t="s">
        <v>81</v>
      </c>
    </row>
    <row r="502" s="13" customFormat="1">
      <c r="A502" s="13"/>
      <c r="B502" s="233"/>
      <c r="C502" s="234"/>
      <c r="D502" s="227" t="s">
        <v>137</v>
      </c>
      <c r="E502" s="235" t="s">
        <v>19</v>
      </c>
      <c r="F502" s="236" t="s">
        <v>219</v>
      </c>
      <c r="G502" s="234"/>
      <c r="H502" s="235" t="s">
        <v>19</v>
      </c>
      <c r="I502" s="237"/>
      <c r="J502" s="234"/>
      <c r="K502" s="234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137</v>
      </c>
      <c r="AU502" s="242" t="s">
        <v>81</v>
      </c>
      <c r="AV502" s="13" t="s">
        <v>79</v>
      </c>
      <c r="AW502" s="13" t="s">
        <v>33</v>
      </c>
      <c r="AX502" s="13" t="s">
        <v>72</v>
      </c>
      <c r="AY502" s="242" t="s">
        <v>126</v>
      </c>
    </row>
    <row r="503" s="13" customFormat="1">
      <c r="A503" s="13"/>
      <c r="B503" s="233"/>
      <c r="C503" s="234"/>
      <c r="D503" s="227" t="s">
        <v>137</v>
      </c>
      <c r="E503" s="235" t="s">
        <v>19</v>
      </c>
      <c r="F503" s="236" t="s">
        <v>597</v>
      </c>
      <c r="G503" s="234"/>
      <c r="H503" s="235" t="s">
        <v>19</v>
      </c>
      <c r="I503" s="237"/>
      <c r="J503" s="234"/>
      <c r="K503" s="234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137</v>
      </c>
      <c r="AU503" s="242" t="s">
        <v>81</v>
      </c>
      <c r="AV503" s="13" t="s">
        <v>79</v>
      </c>
      <c r="AW503" s="13" t="s">
        <v>33</v>
      </c>
      <c r="AX503" s="13" t="s">
        <v>72</v>
      </c>
      <c r="AY503" s="242" t="s">
        <v>126</v>
      </c>
    </row>
    <row r="504" s="14" customFormat="1">
      <c r="A504" s="14"/>
      <c r="B504" s="243"/>
      <c r="C504" s="244"/>
      <c r="D504" s="227" t="s">
        <v>137</v>
      </c>
      <c r="E504" s="245" t="s">
        <v>19</v>
      </c>
      <c r="F504" s="246" t="s">
        <v>598</v>
      </c>
      <c r="G504" s="244"/>
      <c r="H504" s="247">
        <v>875</v>
      </c>
      <c r="I504" s="248"/>
      <c r="J504" s="244"/>
      <c r="K504" s="244"/>
      <c r="L504" s="249"/>
      <c r="M504" s="250"/>
      <c r="N504" s="251"/>
      <c r="O504" s="251"/>
      <c r="P504" s="251"/>
      <c r="Q504" s="251"/>
      <c r="R504" s="251"/>
      <c r="S504" s="251"/>
      <c r="T504" s="25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3" t="s">
        <v>137</v>
      </c>
      <c r="AU504" s="253" t="s">
        <v>81</v>
      </c>
      <c r="AV504" s="14" t="s">
        <v>81</v>
      </c>
      <c r="AW504" s="14" t="s">
        <v>33</v>
      </c>
      <c r="AX504" s="14" t="s">
        <v>79</v>
      </c>
      <c r="AY504" s="253" t="s">
        <v>126</v>
      </c>
    </row>
    <row r="505" s="2" customFormat="1" ht="16.5" customHeight="1">
      <c r="A505" s="40"/>
      <c r="B505" s="41"/>
      <c r="C505" s="214" t="s">
        <v>599</v>
      </c>
      <c r="D505" s="214" t="s">
        <v>128</v>
      </c>
      <c r="E505" s="215" t="s">
        <v>600</v>
      </c>
      <c r="F505" s="216" t="s">
        <v>601</v>
      </c>
      <c r="G505" s="217" t="s">
        <v>131</v>
      </c>
      <c r="H505" s="218">
        <v>2633.4000000000001</v>
      </c>
      <c r="I505" s="219"/>
      <c r="J505" s="220">
        <f>ROUND(I505*H505,2)</f>
        <v>0</v>
      </c>
      <c r="K505" s="216" t="s">
        <v>142</v>
      </c>
      <c r="L505" s="46"/>
      <c r="M505" s="221" t="s">
        <v>19</v>
      </c>
      <c r="N505" s="222" t="s">
        <v>43</v>
      </c>
      <c r="O505" s="86"/>
      <c r="P505" s="223">
        <f>O505*H505</f>
        <v>0</v>
      </c>
      <c r="Q505" s="223">
        <v>0.00034000000000000002</v>
      </c>
      <c r="R505" s="223">
        <f>Q505*H505</f>
        <v>0.89535600000000004</v>
      </c>
      <c r="S505" s="223">
        <v>0</v>
      </c>
      <c r="T505" s="224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25" t="s">
        <v>132</v>
      </c>
      <c r="AT505" s="225" t="s">
        <v>128</v>
      </c>
      <c r="AU505" s="225" t="s">
        <v>81</v>
      </c>
      <c r="AY505" s="19" t="s">
        <v>126</v>
      </c>
      <c r="BE505" s="226">
        <f>IF(N505="základní",J505,0)</f>
        <v>0</v>
      </c>
      <c r="BF505" s="226">
        <f>IF(N505="snížená",J505,0)</f>
        <v>0</v>
      </c>
      <c r="BG505" s="226">
        <f>IF(N505="zákl. přenesená",J505,0)</f>
        <v>0</v>
      </c>
      <c r="BH505" s="226">
        <f>IF(N505="sníž. přenesená",J505,0)</f>
        <v>0</v>
      </c>
      <c r="BI505" s="226">
        <f>IF(N505="nulová",J505,0)</f>
        <v>0</v>
      </c>
      <c r="BJ505" s="19" t="s">
        <v>79</v>
      </c>
      <c r="BK505" s="226">
        <f>ROUND(I505*H505,2)</f>
        <v>0</v>
      </c>
      <c r="BL505" s="19" t="s">
        <v>132</v>
      </c>
      <c r="BM505" s="225" t="s">
        <v>602</v>
      </c>
    </row>
    <row r="506" s="2" customFormat="1">
      <c r="A506" s="40"/>
      <c r="B506" s="41"/>
      <c r="C506" s="42"/>
      <c r="D506" s="227" t="s">
        <v>134</v>
      </c>
      <c r="E506" s="42"/>
      <c r="F506" s="228" t="s">
        <v>603</v>
      </c>
      <c r="G506" s="42"/>
      <c r="H506" s="42"/>
      <c r="I506" s="229"/>
      <c r="J506" s="42"/>
      <c r="K506" s="42"/>
      <c r="L506" s="46"/>
      <c r="M506" s="230"/>
      <c r="N506" s="231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134</v>
      </c>
      <c r="AU506" s="19" t="s">
        <v>81</v>
      </c>
    </row>
    <row r="507" s="2" customFormat="1">
      <c r="A507" s="40"/>
      <c r="B507" s="41"/>
      <c r="C507" s="42"/>
      <c r="D507" s="254" t="s">
        <v>145</v>
      </c>
      <c r="E507" s="42"/>
      <c r="F507" s="255" t="s">
        <v>604</v>
      </c>
      <c r="G507" s="42"/>
      <c r="H507" s="42"/>
      <c r="I507" s="229"/>
      <c r="J507" s="42"/>
      <c r="K507" s="42"/>
      <c r="L507" s="46"/>
      <c r="M507" s="230"/>
      <c r="N507" s="231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145</v>
      </c>
      <c r="AU507" s="19" t="s">
        <v>81</v>
      </c>
    </row>
    <row r="508" s="13" customFormat="1">
      <c r="A508" s="13"/>
      <c r="B508" s="233"/>
      <c r="C508" s="234"/>
      <c r="D508" s="227" t="s">
        <v>137</v>
      </c>
      <c r="E508" s="235" t="s">
        <v>19</v>
      </c>
      <c r="F508" s="236" t="s">
        <v>219</v>
      </c>
      <c r="G508" s="234"/>
      <c r="H508" s="235" t="s">
        <v>19</v>
      </c>
      <c r="I508" s="237"/>
      <c r="J508" s="234"/>
      <c r="K508" s="234"/>
      <c r="L508" s="238"/>
      <c r="M508" s="239"/>
      <c r="N508" s="240"/>
      <c r="O508" s="240"/>
      <c r="P508" s="240"/>
      <c r="Q508" s="240"/>
      <c r="R508" s="240"/>
      <c r="S508" s="240"/>
      <c r="T508" s="24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2" t="s">
        <v>137</v>
      </c>
      <c r="AU508" s="242" t="s">
        <v>81</v>
      </c>
      <c r="AV508" s="13" t="s">
        <v>79</v>
      </c>
      <c r="AW508" s="13" t="s">
        <v>33</v>
      </c>
      <c r="AX508" s="13" t="s">
        <v>72</v>
      </c>
      <c r="AY508" s="242" t="s">
        <v>126</v>
      </c>
    </row>
    <row r="509" s="13" customFormat="1">
      <c r="A509" s="13"/>
      <c r="B509" s="233"/>
      <c r="C509" s="234"/>
      <c r="D509" s="227" t="s">
        <v>137</v>
      </c>
      <c r="E509" s="235" t="s">
        <v>19</v>
      </c>
      <c r="F509" s="236" t="s">
        <v>541</v>
      </c>
      <c r="G509" s="234"/>
      <c r="H509" s="235" t="s">
        <v>19</v>
      </c>
      <c r="I509" s="237"/>
      <c r="J509" s="234"/>
      <c r="K509" s="234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137</v>
      </c>
      <c r="AU509" s="242" t="s">
        <v>81</v>
      </c>
      <c r="AV509" s="13" t="s">
        <v>79</v>
      </c>
      <c r="AW509" s="13" t="s">
        <v>33</v>
      </c>
      <c r="AX509" s="13" t="s">
        <v>72</v>
      </c>
      <c r="AY509" s="242" t="s">
        <v>126</v>
      </c>
    </row>
    <row r="510" s="14" customFormat="1">
      <c r="A510" s="14"/>
      <c r="B510" s="243"/>
      <c r="C510" s="244"/>
      <c r="D510" s="227" t="s">
        <v>137</v>
      </c>
      <c r="E510" s="245" t="s">
        <v>19</v>
      </c>
      <c r="F510" s="246" t="s">
        <v>567</v>
      </c>
      <c r="G510" s="244"/>
      <c r="H510" s="247">
        <v>1982.4000000000001</v>
      </c>
      <c r="I510" s="248"/>
      <c r="J510" s="244"/>
      <c r="K510" s="244"/>
      <c r="L510" s="249"/>
      <c r="M510" s="250"/>
      <c r="N510" s="251"/>
      <c r="O510" s="251"/>
      <c r="P510" s="251"/>
      <c r="Q510" s="251"/>
      <c r="R510" s="251"/>
      <c r="S510" s="251"/>
      <c r="T510" s="25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3" t="s">
        <v>137</v>
      </c>
      <c r="AU510" s="253" t="s">
        <v>81</v>
      </c>
      <c r="AV510" s="14" t="s">
        <v>81</v>
      </c>
      <c r="AW510" s="14" t="s">
        <v>33</v>
      </c>
      <c r="AX510" s="14" t="s">
        <v>72</v>
      </c>
      <c r="AY510" s="253" t="s">
        <v>126</v>
      </c>
    </row>
    <row r="511" s="13" customFormat="1">
      <c r="A511" s="13"/>
      <c r="B511" s="233"/>
      <c r="C511" s="234"/>
      <c r="D511" s="227" t="s">
        <v>137</v>
      </c>
      <c r="E511" s="235" t="s">
        <v>19</v>
      </c>
      <c r="F511" s="236" t="s">
        <v>220</v>
      </c>
      <c r="G511" s="234"/>
      <c r="H511" s="235" t="s">
        <v>19</v>
      </c>
      <c r="I511" s="237"/>
      <c r="J511" s="234"/>
      <c r="K511" s="234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137</v>
      </c>
      <c r="AU511" s="242" t="s">
        <v>81</v>
      </c>
      <c r="AV511" s="13" t="s">
        <v>79</v>
      </c>
      <c r="AW511" s="13" t="s">
        <v>33</v>
      </c>
      <c r="AX511" s="13" t="s">
        <v>72</v>
      </c>
      <c r="AY511" s="242" t="s">
        <v>126</v>
      </c>
    </row>
    <row r="512" s="14" customFormat="1">
      <c r="A512" s="14"/>
      <c r="B512" s="243"/>
      <c r="C512" s="244"/>
      <c r="D512" s="227" t="s">
        <v>137</v>
      </c>
      <c r="E512" s="245" t="s">
        <v>19</v>
      </c>
      <c r="F512" s="246" t="s">
        <v>568</v>
      </c>
      <c r="G512" s="244"/>
      <c r="H512" s="247">
        <v>234.15000000000001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137</v>
      </c>
      <c r="AU512" s="253" t="s">
        <v>81</v>
      </c>
      <c r="AV512" s="14" t="s">
        <v>81</v>
      </c>
      <c r="AW512" s="14" t="s">
        <v>33</v>
      </c>
      <c r="AX512" s="14" t="s">
        <v>72</v>
      </c>
      <c r="AY512" s="253" t="s">
        <v>126</v>
      </c>
    </row>
    <row r="513" s="13" customFormat="1">
      <c r="A513" s="13"/>
      <c r="B513" s="233"/>
      <c r="C513" s="234"/>
      <c r="D513" s="227" t="s">
        <v>137</v>
      </c>
      <c r="E513" s="235" t="s">
        <v>19</v>
      </c>
      <c r="F513" s="236" t="s">
        <v>544</v>
      </c>
      <c r="G513" s="234"/>
      <c r="H513" s="235" t="s">
        <v>19</v>
      </c>
      <c r="I513" s="237"/>
      <c r="J513" s="234"/>
      <c r="K513" s="234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137</v>
      </c>
      <c r="AU513" s="242" t="s">
        <v>81</v>
      </c>
      <c r="AV513" s="13" t="s">
        <v>79</v>
      </c>
      <c r="AW513" s="13" t="s">
        <v>33</v>
      </c>
      <c r="AX513" s="13" t="s">
        <v>72</v>
      </c>
      <c r="AY513" s="242" t="s">
        <v>126</v>
      </c>
    </row>
    <row r="514" s="14" customFormat="1">
      <c r="A514" s="14"/>
      <c r="B514" s="243"/>
      <c r="C514" s="244"/>
      <c r="D514" s="227" t="s">
        <v>137</v>
      </c>
      <c r="E514" s="245" t="s">
        <v>19</v>
      </c>
      <c r="F514" s="246" t="s">
        <v>569</v>
      </c>
      <c r="G514" s="244"/>
      <c r="H514" s="247">
        <v>231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137</v>
      </c>
      <c r="AU514" s="253" t="s">
        <v>81</v>
      </c>
      <c r="AV514" s="14" t="s">
        <v>81</v>
      </c>
      <c r="AW514" s="14" t="s">
        <v>33</v>
      </c>
      <c r="AX514" s="14" t="s">
        <v>72</v>
      </c>
      <c r="AY514" s="253" t="s">
        <v>126</v>
      </c>
    </row>
    <row r="515" s="13" customFormat="1">
      <c r="A515" s="13"/>
      <c r="B515" s="233"/>
      <c r="C515" s="234"/>
      <c r="D515" s="227" t="s">
        <v>137</v>
      </c>
      <c r="E515" s="235" t="s">
        <v>19</v>
      </c>
      <c r="F515" s="236" t="s">
        <v>373</v>
      </c>
      <c r="G515" s="234"/>
      <c r="H515" s="235" t="s">
        <v>19</v>
      </c>
      <c r="I515" s="237"/>
      <c r="J515" s="234"/>
      <c r="K515" s="234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137</v>
      </c>
      <c r="AU515" s="242" t="s">
        <v>81</v>
      </c>
      <c r="AV515" s="13" t="s">
        <v>79</v>
      </c>
      <c r="AW515" s="13" t="s">
        <v>33</v>
      </c>
      <c r="AX515" s="13" t="s">
        <v>72</v>
      </c>
      <c r="AY515" s="242" t="s">
        <v>126</v>
      </c>
    </row>
    <row r="516" s="14" customFormat="1">
      <c r="A516" s="14"/>
      <c r="B516" s="243"/>
      <c r="C516" s="244"/>
      <c r="D516" s="227" t="s">
        <v>137</v>
      </c>
      <c r="E516" s="245" t="s">
        <v>19</v>
      </c>
      <c r="F516" s="246" t="s">
        <v>553</v>
      </c>
      <c r="G516" s="244"/>
      <c r="H516" s="247">
        <v>185.84999999999999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137</v>
      </c>
      <c r="AU516" s="253" t="s">
        <v>81</v>
      </c>
      <c r="AV516" s="14" t="s">
        <v>81</v>
      </c>
      <c r="AW516" s="14" t="s">
        <v>33</v>
      </c>
      <c r="AX516" s="14" t="s">
        <v>72</v>
      </c>
      <c r="AY516" s="253" t="s">
        <v>126</v>
      </c>
    </row>
    <row r="517" s="15" customFormat="1">
      <c r="A517" s="15"/>
      <c r="B517" s="256"/>
      <c r="C517" s="257"/>
      <c r="D517" s="227" t="s">
        <v>137</v>
      </c>
      <c r="E517" s="258" t="s">
        <v>19</v>
      </c>
      <c r="F517" s="259" t="s">
        <v>224</v>
      </c>
      <c r="G517" s="257"/>
      <c r="H517" s="260">
        <v>2633.4000000000001</v>
      </c>
      <c r="I517" s="261"/>
      <c r="J517" s="257"/>
      <c r="K517" s="257"/>
      <c r="L517" s="262"/>
      <c r="M517" s="263"/>
      <c r="N517" s="264"/>
      <c r="O517" s="264"/>
      <c r="P517" s="264"/>
      <c r="Q517" s="264"/>
      <c r="R517" s="264"/>
      <c r="S517" s="264"/>
      <c r="T517" s="26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6" t="s">
        <v>137</v>
      </c>
      <c r="AU517" s="266" t="s">
        <v>81</v>
      </c>
      <c r="AV517" s="15" t="s">
        <v>132</v>
      </c>
      <c r="AW517" s="15" t="s">
        <v>33</v>
      </c>
      <c r="AX517" s="15" t="s">
        <v>79</v>
      </c>
      <c r="AY517" s="266" t="s">
        <v>126</v>
      </c>
    </row>
    <row r="518" s="2" customFormat="1" ht="16.5" customHeight="1">
      <c r="A518" s="40"/>
      <c r="B518" s="41"/>
      <c r="C518" s="214" t="s">
        <v>605</v>
      </c>
      <c r="D518" s="214" t="s">
        <v>128</v>
      </c>
      <c r="E518" s="215" t="s">
        <v>606</v>
      </c>
      <c r="F518" s="216" t="s">
        <v>607</v>
      </c>
      <c r="G518" s="217" t="s">
        <v>131</v>
      </c>
      <c r="H518" s="218">
        <v>2508</v>
      </c>
      <c r="I518" s="219"/>
      <c r="J518" s="220">
        <f>ROUND(I518*H518,2)</f>
        <v>0</v>
      </c>
      <c r="K518" s="216" t="s">
        <v>142</v>
      </c>
      <c r="L518" s="46"/>
      <c r="M518" s="221" t="s">
        <v>19</v>
      </c>
      <c r="N518" s="222" t="s">
        <v>43</v>
      </c>
      <c r="O518" s="86"/>
      <c r="P518" s="223">
        <f>O518*H518</f>
        <v>0</v>
      </c>
      <c r="Q518" s="223">
        <v>0.00060999999999999997</v>
      </c>
      <c r="R518" s="223">
        <f>Q518*H518</f>
        <v>1.5298799999999999</v>
      </c>
      <c r="S518" s="223">
        <v>0</v>
      </c>
      <c r="T518" s="224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25" t="s">
        <v>132</v>
      </c>
      <c r="AT518" s="225" t="s">
        <v>128</v>
      </c>
      <c r="AU518" s="225" t="s">
        <v>81</v>
      </c>
      <c r="AY518" s="19" t="s">
        <v>126</v>
      </c>
      <c r="BE518" s="226">
        <f>IF(N518="základní",J518,0)</f>
        <v>0</v>
      </c>
      <c r="BF518" s="226">
        <f>IF(N518="snížená",J518,0)</f>
        <v>0</v>
      </c>
      <c r="BG518" s="226">
        <f>IF(N518="zákl. přenesená",J518,0)</f>
        <v>0</v>
      </c>
      <c r="BH518" s="226">
        <f>IF(N518="sníž. přenesená",J518,0)</f>
        <v>0</v>
      </c>
      <c r="BI518" s="226">
        <f>IF(N518="nulová",J518,0)</f>
        <v>0</v>
      </c>
      <c r="BJ518" s="19" t="s">
        <v>79</v>
      </c>
      <c r="BK518" s="226">
        <f>ROUND(I518*H518,2)</f>
        <v>0</v>
      </c>
      <c r="BL518" s="19" t="s">
        <v>132</v>
      </c>
      <c r="BM518" s="225" t="s">
        <v>608</v>
      </c>
    </row>
    <row r="519" s="2" customFormat="1">
      <c r="A519" s="40"/>
      <c r="B519" s="41"/>
      <c r="C519" s="42"/>
      <c r="D519" s="227" t="s">
        <v>134</v>
      </c>
      <c r="E519" s="42"/>
      <c r="F519" s="228" t="s">
        <v>609</v>
      </c>
      <c r="G519" s="42"/>
      <c r="H519" s="42"/>
      <c r="I519" s="229"/>
      <c r="J519" s="42"/>
      <c r="K519" s="42"/>
      <c r="L519" s="46"/>
      <c r="M519" s="230"/>
      <c r="N519" s="231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134</v>
      </c>
      <c r="AU519" s="19" t="s">
        <v>81</v>
      </c>
    </row>
    <row r="520" s="2" customFormat="1">
      <c r="A520" s="40"/>
      <c r="B520" s="41"/>
      <c r="C520" s="42"/>
      <c r="D520" s="254" t="s">
        <v>145</v>
      </c>
      <c r="E520" s="42"/>
      <c r="F520" s="255" t="s">
        <v>610</v>
      </c>
      <c r="G520" s="42"/>
      <c r="H520" s="42"/>
      <c r="I520" s="229"/>
      <c r="J520" s="42"/>
      <c r="K520" s="42"/>
      <c r="L520" s="46"/>
      <c r="M520" s="230"/>
      <c r="N520" s="231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145</v>
      </c>
      <c r="AU520" s="19" t="s">
        <v>81</v>
      </c>
    </row>
    <row r="521" s="13" customFormat="1">
      <c r="A521" s="13"/>
      <c r="B521" s="233"/>
      <c r="C521" s="234"/>
      <c r="D521" s="227" t="s">
        <v>137</v>
      </c>
      <c r="E521" s="235" t="s">
        <v>19</v>
      </c>
      <c r="F521" s="236" t="s">
        <v>219</v>
      </c>
      <c r="G521" s="234"/>
      <c r="H521" s="235" t="s">
        <v>19</v>
      </c>
      <c r="I521" s="237"/>
      <c r="J521" s="234"/>
      <c r="K521" s="234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137</v>
      </c>
      <c r="AU521" s="242" t="s">
        <v>81</v>
      </c>
      <c r="AV521" s="13" t="s">
        <v>79</v>
      </c>
      <c r="AW521" s="13" t="s">
        <v>33</v>
      </c>
      <c r="AX521" s="13" t="s">
        <v>72</v>
      </c>
      <c r="AY521" s="242" t="s">
        <v>126</v>
      </c>
    </row>
    <row r="522" s="13" customFormat="1">
      <c r="A522" s="13"/>
      <c r="B522" s="233"/>
      <c r="C522" s="234"/>
      <c r="D522" s="227" t="s">
        <v>137</v>
      </c>
      <c r="E522" s="235" t="s">
        <v>19</v>
      </c>
      <c r="F522" s="236" t="s">
        <v>541</v>
      </c>
      <c r="G522" s="234"/>
      <c r="H522" s="235" t="s">
        <v>19</v>
      </c>
      <c r="I522" s="237"/>
      <c r="J522" s="234"/>
      <c r="K522" s="234"/>
      <c r="L522" s="238"/>
      <c r="M522" s="239"/>
      <c r="N522" s="240"/>
      <c r="O522" s="240"/>
      <c r="P522" s="240"/>
      <c r="Q522" s="240"/>
      <c r="R522" s="240"/>
      <c r="S522" s="240"/>
      <c r="T522" s="24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2" t="s">
        <v>137</v>
      </c>
      <c r="AU522" s="242" t="s">
        <v>81</v>
      </c>
      <c r="AV522" s="13" t="s">
        <v>79</v>
      </c>
      <c r="AW522" s="13" t="s">
        <v>33</v>
      </c>
      <c r="AX522" s="13" t="s">
        <v>72</v>
      </c>
      <c r="AY522" s="242" t="s">
        <v>126</v>
      </c>
    </row>
    <row r="523" s="14" customFormat="1">
      <c r="A523" s="14"/>
      <c r="B523" s="243"/>
      <c r="C523" s="244"/>
      <c r="D523" s="227" t="s">
        <v>137</v>
      </c>
      <c r="E523" s="245" t="s">
        <v>19</v>
      </c>
      <c r="F523" s="246" t="s">
        <v>542</v>
      </c>
      <c r="G523" s="244"/>
      <c r="H523" s="247">
        <v>1888</v>
      </c>
      <c r="I523" s="248"/>
      <c r="J523" s="244"/>
      <c r="K523" s="244"/>
      <c r="L523" s="249"/>
      <c r="M523" s="250"/>
      <c r="N523" s="251"/>
      <c r="O523" s="251"/>
      <c r="P523" s="251"/>
      <c r="Q523" s="251"/>
      <c r="R523" s="251"/>
      <c r="S523" s="251"/>
      <c r="T523" s="25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3" t="s">
        <v>137</v>
      </c>
      <c r="AU523" s="253" t="s">
        <v>81</v>
      </c>
      <c r="AV523" s="14" t="s">
        <v>81</v>
      </c>
      <c r="AW523" s="14" t="s">
        <v>33</v>
      </c>
      <c r="AX523" s="14" t="s">
        <v>72</v>
      </c>
      <c r="AY523" s="253" t="s">
        <v>126</v>
      </c>
    </row>
    <row r="524" s="13" customFormat="1">
      <c r="A524" s="13"/>
      <c r="B524" s="233"/>
      <c r="C524" s="234"/>
      <c r="D524" s="227" t="s">
        <v>137</v>
      </c>
      <c r="E524" s="235" t="s">
        <v>19</v>
      </c>
      <c r="F524" s="236" t="s">
        <v>220</v>
      </c>
      <c r="G524" s="234"/>
      <c r="H524" s="235" t="s">
        <v>19</v>
      </c>
      <c r="I524" s="237"/>
      <c r="J524" s="234"/>
      <c r="K524" s="234"/>
      <c r="L524" s="238"/>
      <c r="M524" s="239"/>
      <c r="N524" s="240"/>
      <c r="O524" s="240"/>
      <c r="P524" s="240"/>
      <c r="Q524" s="240"/>
      <c r="R524" s="240"/>
      <c r="S524" s="240"/>
      <c r="T524" s="24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2" t="s">
        <v>137</v>
      </c>
      <c r="AU524" s="242" t="s">
        <v>81</v>
      </c>
      <c r="AV524" s="13" t="s">
        <v>79</v>
      </c>
      <c r="AW524" s="13" t="s">
        <v>33</v>
      </c>
      <c r="AX524" s="13" t="s">
        <v>72</v>
      </c>
      <c r="AY524" s="242" t="s">
        <v>126</v>
      </c>
    </row>
    <row r="525" s="14" customFormat="1">
      <c r="A525" s="14"/>
      <c r="B525" s="243"/>
      <c r="C525" s="244"/>
      <c r="D525" s="227" t="s">
        <v>137</v>
      </c>
      <c r="E525" s="245" t="s">
        <v>19</v>
      </c>
      <c r="F525" s="246" t="s">
        <v>543</v>
      </c>
      <c r="G525" s="244"/>
      <c r="H525" s="247">
        <v>223</v>
      </c>
      <c r="I525" s="248"/>
      <c r="J525" s="244"/>
      <c r="K525" s="244"/>
      <c r="L525" s="249"/>
      <c r="M525" s="250"/>
      <c r="N525" s="251"/>
      <c r="O525" s="251"/>
      <c r="P525" s="251"/>
      <c r="Q525" s="251"/>
      <c r="R525" s="251"/>
      <c r="S525" s="251"/>
      <c r="T525" s="25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3" t="s">
        <v>137</v>
      </c>
      <c r="AU525" s="253" t="s">
        <v>81</v>
      </c>
      <c r="AV525" s="14" t="s">
        <v>81</v>
      </c>
      <c r="AW525" s="14" t="s">
        <v>33</v>
      </c>
      <c r="AX525" s="14" t="s">
        <v>72</v>
      </c>
      <c r="AY525" s="253" t="s">
        <v>126</v>
      </c>
    </row>
    <row r="526" s="13" customFormat="1">
      <c r="A526" s="13"/>
      <c r="B526" s="233"/>
      <c r="C526" s="234"/>
      <c r="D526" s="227" t="s">
        <v>137</v>
      </c>
      <c r="E526" s="235" t="s">
        <v>19</v>
      </c>
      <c r="F526" s="236" t="s">
        <v>544</v>
      </c>
      <c r="G526" s="234"/>
      <c r="H526" s="235" t="s">
        <v>19</v>
      </c>
      <c r="I526" s="237"/>
      <c r="J526" s="234"/>
      <c r="K526" s="234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137</v>
      </c>
      <c r="AU526" s="242" t="s">
        <v>81</v>
      </c>
      <c r="AV526" s="13" t="s">
        <v>79</v>
      </c>
      <c r="AW526" s="13" t="s">
        <v>33</v>
      </c>
      <c r="AX526" s="13" t="s">
        <v>72</v>
      </c>
      <c r="AY526" s="242" t="s">
        <v>126</v>
      </c>
    </row>
    <row r="527" s="14" customFormat="1">
      <c r="A527" s="14"/>
      <c r="B527" s="243"/>
      <c r="C527" s="244"/>
      <c r="D527" s="227" t="s">
        <v>137</v>
      </c>
      <c r="E527" s="245" t="s">
        <v>19</v>
      </c>
      <c r="F527" s="246" t="s">
        <v>545</v>
      </c>
      <c r="G527" s="244"/>
      <c r="H527" s="247">
        <v>220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137</v>
      </c>
      <c r="AU527" s="253" t="s">
        <v>81</v>
      </c>
      <c r="AV527" s="14" t="s">
        <v>81</v>
      </c>
      <c r="AW527" s="14" t="s">
        <v>33</v>
      </c>
      <c r="AX527" s="14" t="s">
        <v>72</v>
      </c>
      <c r="AY527" s="253" t="s">
        <v>126</v>
      </c>
    </row>
    <row r="528" s="13" customFormat="1">
      <c r="A528" s="13"/>
      <c r="B528" s="233"/>
      <c r="C528" s="234"/>
      <c r="D528" s="227" t="s">
        <v>137</v>
      </c>
      <c r="E528" s="235" t="s">
        <v>19</v>
      </c>
      <c r="F528" s="236" t="s">
        <v>373</v>
      </c>
      <c r="G528" s="234"/>
      <c r="H528" s="235" t="s">
        <v>19</v>
      </c>
      <c r="I528" s="237"/>
      <c r="J528" s="234"/>
      <c r="K528" s="234"/>
      <c r="L528" s="238"/>
      <c r="M528" s="239"/>
      <c r="N528" s="240"/>
      <c r="O528" s="240"/>
      <c r="P528" s="240"/>
      <c r="Q528" s="240"/>
      <c r="R528" s="240"/>
      <c r="S528" s="240"/>
      <c r="T528" s="24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2" t="s">
        <v>137</v>
      </c>
      <c r="AU528" s="242" t="s">
        <v>81</v>
      </c>
      <c r="AV528" s="13" t="s">
        <v>79</v>
      </c>
      <c r="AW528" s="13" t="s">
        <v>33</v>
      </c>
      <c r="AX528" s="13" t="s">
        <v>72</v>
      </c>
      <c r="AY528" s="242" t="s">
        <v>126</v>
      </c>
    </row>
    <row r="529" s="14" customFormat="1">
      <c r="A529" s="14"/>
      <c r="B529" s="243"/>
      <c r="C529" s="244"/>
      <c r="D529" s="227" t="s">
        <v>137</v>
      </c>
      <c r="E529" s="245" t="s">
        <v>19</v>
      </c>
      <c r="F529" s="246" t="s">
        <v>374</v>
      </c>
      <c r="G529" s="244"/>
      <c r="H529" s="247">
        <v>177</v>
      </c>
      <c r="I529" s="248"/>
      <c r="J529" s="244"/>
      <c r="K529" s="244"/>
      <c r="L529" s="249"/>
      <c r="M529" s="250"/>
      <c r="N529" s="251"/>
      <c r="O529" s="251"/>
      <c r="P529" s="251"/>
      <c r="Q529" s="251"/>
      <c r="R529" s="251"/>
      <c r="S529" s="251"/>
      <c r="T529" s="25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3" t="s">
        <v>137</v>
      </c>
      <c r="AU529" s="253" t="s">
        <v>81</v>
      </c>
      <c r="AV529" s="14" t="s">
        <v>81</v>
      </c>
      <c r="AW529" s="14" t="s">
        <v>33</v>
      </c>
      <c r="AX529" s="14" t="s">
        <v>72</v>
      </c>
      <c r="AY529" s="253" t="s">
        <v>126</v>
      </c>
    </row>
    <row r="530" s="15" customFormat="1">
      <c r="A530" s="15"/>
      <c r="B530" s="256"/>
      <c r="C530" s="257"/>
      <c r="D530" s="227" t="s">
        <v>137</v>
      </c>
      <c r="E530" s="258" t="s">
        <v>19</v>
      </c>
      <c r="F530" s="259" t="s">
        <v>224</v>
      </c>
      <c r="G530" s="257"/>
      <c r="H530" s="260">
        <v>2508</v>
      </c>
      <c r="I530" s="261"/>
      <c r="J530" s="257"/>
      <c r="K530" s="257"/>
      <c r="L530" s="262"/>
      <c r="M530" s="263"/>
      <c r="N530" s="264"/>
      <c r="O530" s="264"/>
      <c r="P530" s="264"/>
      <c r="Q530" s="264"/>
      <c r="R530" s="264"/>
      <c r="S530" s="264"/>
      <c r="T530" s="26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6" t="s">
        <v>137</v>
      </c>
      <c r="AU530" s="266" t="s">
        <v>81</v>
      </c>
      <c r="AV530" s="15" t="s">
        <v>132</v>
      </c>
      <c r="AW530" s="15" t="s">
        <v>33</v>
      </c>
      <c r="AX530" s="15" t="s">
        <v>79</v>
      </c>
      <c r="AY530" s="266" t="s">
        <v>126</v>
      </c>
    </row>
    <row r="531" s="2" customFormat="1" ht="16.5" customHeight="1">
      <c r="A531" s="40"/>
      <c r="B531" s="41"/>
      <c r="C531" s="214" t="s">
        <v>611</v>
      </c>
      <c r="D531" s="214" t="s">
        <v>128</v>
      </c>
      <c r="E531" s="215" t="s">
        <v>612</v>
      </c>
      <c r="F531" s="216" t="s">
        <v>613</v>
      </c>
      <c r="G531" s="217" t="s">
        <v>131</v>
      </c>
      <c r="H531" s="218">
        <v>2508</v>
      </c>
      <c r="I531" s="219"/>
      <c r="J531" s="220">
        <f>ROUND(I531*H531,2)</f>
        <v>0</v>
      </c>
      <c r="K531" s="216" t="s">
        <v>142</v>
      </c>
      <c r="L531" s="46"/>
      <c r="M531" s="221" t="s">
        <v>19</v>
      </c>
      <c r="N531" s="222" t="s">
        <v>43</v>
      </c>
      <c r="O531" s="86"/>
      <c r="P531" s="223">
        <f>O531*H531</f>
        <v>0</v>
      </c>
      <c r="Q531" s="223">
        <v>0.10373</v>
      </c>
      <c r="R531" s="223">
        <f>Q531*H531</f>
        <v>260.15483999999998</v>
      </c>
      <c r="S531" s="223">
        <v>0</v>
      </c>
      <c r="T531" s="224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25" t="s">
        <v>132</v>
      </c>
      <c r="AT531" s="225" t="s">
        <v>128</v>
      </c>
      <c r="AU531" s="225" t="s">
        <v>81</v>
      </c>
      <c r="AY531" s="19" t="s">
        <v>126</v>
      </c>
      <c r="BE531" s="226">
        <f>IF(N531="základní",J531,0)</f>
        <v>0</v>
      </c>
      <c r="BF531" s="226">
        <f>IF(N531="snížená",J531,0)</f>
        <v>0</v>
      </c>
      <c r="BG531" s="226">
        <f>IF(N531="zákl. přenesená",J531,0)</f>
        <v>0</v>
      </c>
      <c r="BH531" s="226">
        <f>IF(N531="sníž. přenesená",J531,0)</f>
        <v>0</v>
      </c>
      <c r="BI531" s="226">
        <f>IF(N531="nulová",J531,0)</f>
        <v>0</v>
      </c>
      <c r="BJ531" s="19" t="s">
        <v>79</v>
      </c>
      <c r="BK531" s="226">
        <f>ROUND(I531*H531,2)</f>
        <v>0</v>
      </c>
      <c r="BL531" s="19" t="s">
        <v>132</v>
      </c>
      <c r="BM531" s="225" t="s">
        <v>614</v>
      </c>
    </row>
    <row r="532" s="2" customFormat="1">
      <c r="A532" s="40"/>
      <c r="B532" s="41"/>
      <c r="C532" s="42"/>
      <c r="D532" s="227" t="s">
        <v>134</v>
      </c>
      <c r="E532" s="42"/>
      <c r="F532" s="228" t="s">
        <v>615</v>
      </c>
      <c r="G532" s="42"/>
      <c r="H532" s="42"/>
      <c r="I532" s="229"/>
      <c r="J532" s="42"/>
      <c r="K532" s="42"/>
      <c r="L532" s="46"/>
      <c r="M532" s="230"/>
      <c r="N532" s="231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134</v>
      </c>
      <c r="AU532" s="19" t="s">
        <v>81</v>
      </c>
    </row>
    <row r="533" s="2" customFormat="1">
      <c r="A533" s="40"/>
      <c r="B533" s="41"/>
      <c r="C533" s="42"/>
      <c r="D533" s="254" t="s">
        <v>145</v>
      </c>
      <c r="E533" s="42"/>
      <c r="F533" s="255" t="s">
        <v>616</v>
      </c>
      <c r="G533" s="42"/>
      <c r="H533" s="42"/>
      <c r="I533" s="229"/>
      <c r="J533" s="42"/>
      <c r="K533" s="42"/>
      <c r="L533" s="46"/>
      <c r="M533" s="230"/>
      <c r="N533" s="231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145</v>
      </c>
      <c r="AU533" s="19" t="s">
        <v>81</v>
      </c>
    </row>
    <row r="534" s="13" customFormat="1">
      <c r="A534" s="13"/>
      <c r="B534" s="233"/>
      <c r="C534" s="234"/>
      <c r="D534" s="227" t="s">
        <v>137</v>
      </c>
      <c r="E534" s="235" t="s">
        <v>19</v>
      </c>
      <c r="F534" s="236" t="s">
        <v>219</v>
      </c>
      <c r="G534" s="234"/>
      <c r="H534" s="235" t="s">
        <v>19</v>
      </c>
      <c r="I534" s="237"/>
      <c r="J534" s="234"/>
      <c r="K534" s="234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137</v>
      </c>
      <c r="AU534" s="242" t="s">
        <v>81</v>
      </c>
      <c r="AV534" s="13" t="s">
        <v>79</v>
      </c>
      <c r="AW534" s="13" t="s">
        <v>33</v>
      </c>
      <c r="AX534" s="13" t="s">
        <v>72</v>
      </c>
      <c r="AY534" s="242" t="s">
        <v>126</v>
      </c>
    </row>
    <row r="535" s="13" customFormat="1">
      <c r="A535" s="13"/>
      <c r="B535" s="233"/>
      <c r="C535" s="234"/>
      <c r="D535" s="227" t="s">
        <v>137</v>
      </c>
      <c r="E535" s="235" t="s">
        <v>19</v>
      </c>
      <c r="F535" s="236" t="s">
        <v>541</v>
      </c>
      <c r="G535" s="234"/>
      <c r="H535" s="235" t="s">
        <v>19</v>
      </c>
      <c r="I535" s="237"/>
      <c r="J535" s="234"/>
      <c r="K535" s="234"/>
      <c r="L535" s="238"/>
      <c r="M535" s="239"/>
      <c r="N535" s="240"/>
      <c r="O535" s="240"/>
      <c r="P535" s="240"/>
      <c r="Q535" s="240"/>
      <c r="R535" s="240"/>
      <c r="S535" s="240"/>
      <c r="T535" s="24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2" t="s">
        <v>137</v>
      </c>
      <c r="AU535" s="242" t="s">
        <v>81</v>
      </c>
      <c r="AV535" s="13" t="s">
        <v>79</v>
      </c>
      <c r="AW535" s="13" t="s">
        <v>33</v>
      </c>
      <c r="AX535" s="13" t="s">
        <v>72</v>
      </c>
      <c r="AY535" s="242" t="s">
        <v>126</v>
      </c>
    </row>
    <row r="536" s="14" customFormat="1">
      <c r="A536" s="14"/>
      <c r="B536" s="243"/>
      <c r="C536" s="244"/>
      <c r="D536" s="227" t="s">
        <v>137</v>
      </c>
      <c r="E536" s="245" t="s">
        <v>19</v>
      </c>
      <c r="F536" s="246" t="s">
        <v>542</v>
      </c>
      <c r="G536" s="244"/>
      <c r="H536" s="247">
        <v>1888</v>
      </c>
      <c r="I536" s="248"/>
      <c r="J536" s="244"/>
      <c r="K536" s="244"/>
      <c r="L536" s="249"/>
      <c r="M536" s="250"/>
      <c r="N536" s="251"/>
      <c r="O536" s="251"/>
      <c r="P536" s="251"/>
      <c r="Q536" s="251"/>
      <c r="R536" s="251"/>
      <c r="S536" s="251"/>
      <c r="T536" s="25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3" t="s">
        <v>137</v>
      </c>
      <c r="AU536" s="253" t="s">
        <v>81</v>
      </c>
      <c r="AV536" s="14" t="s">
        <v>81</v>
      </c>
      <c r="AW536" s="14" t="s">
        <v>33</v>
      </c>
      <c r="AX536" s="14" t="s">
        <v>72</v>
      </c>
      <c r="AY536" s="253" t="s">
        <v>126</v>
      </c>
    </row>
    <row r="537" s="13" customFormat="1">
      <c r="A537" s="13"/>
      <c r="B537" s="233"/>
      <c r="C537" s="234"/>
      <c r="D537" s="227" t="s">
        <v>137</v>
      </c>
      <c r="E537" s="235" t="s">
        <v>19</v>
      </c>
      <c r="F537" s="236" t="s">
        <v>220</v>
      </c>
      <c r="G537" s="234"/>
      <c r="H537" s="235" t="s">
        <v>19</v>
      </c>
      <c r="I537" s="237"/>
      <c r="J537" s="234"/>
      <c r="K537" s="234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137</v>
      </c>
      <c r="AU537" s="242" t="s">
        <v>81</v>
      </c>
      <c r="AV537" s="13" t="s">
        <v>79</v>
      </c>
      <c r="AW537" s="13" t="s">
        <v>33</v>
      </c>
      <c r="AX537" s="13" t="s">
        <v>72</v>
      </c>
      <c r="AY537" s="242" t="s">
        <v>126</v>
      </c>
    </row>
    <row r="538" s="14" customFormat="1">
      <c r="A538" s="14"/>
      <c r="B538" s="243"/>
      <c r="C538" s="244"/>
      <c r="D538" s="227" t="s">
        <v>137</v>
      </c>
      <c r="E538" s="245" t="s">
        <v>19</v>
      </c>
      <c r="F538" s="246" t="s">
        <v>543</v>
      </c>
      <c r="G538" s="244"/>
      <c r="H538" s="247">
        <v>223</v>
      </c>
      <c r="I538" s="248"/>
      <c r="J538" s="244"/>
      <c r="K538" s="244"/>
      <c r="L538" s="249"/>
      <c r="M538" s="250"/>
      <c r="N538" s="251"/>
      <c r="O538" s="251"/>
      <c r="P538" s="251"/>
      <c r="Q538" s="251"/>
      <c r="R538" s="251"/>
      <c r="S538" s="251"/>
      <c r="T538" s="25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3" t="s">
        <v>137</v>
      </c>
      <c r="AU538" s="253" t="s">
        <v>81</v>
      </c>
      <c r="AV538" s="14" t="s">
        <v>81</v>
      </c>
      <c r="AW538" s="14" t="s">
        <v>33</v>
      </c>
      <c r="AX538" s="14" t="s">
        <v>72</v>
      </c>
      <c r="AY538" s="253" t="s">
        <v>126</v>
      </c>
    </row>
    <row r="539" s="13" customFormat="1">
      <c r="A539" s="13"/>
      <c r="B539" s="233"/>
      <c r="C539" s="234"/>
      <c r="D539" s="227" t="s">
        <v>137</v>
      </c>
      <c r="E539" s="235" t="s">
        <v>19</v>
      </c>
      <c r="F539" s="236" t="s">
        <v>544</v>
      </c>
      <c r="G539" s="234"/>
      <c r="H539" s="235" t="s">
        <v>19</v>
      </c>
      <c r="I539" s="237"/>
      <c r="J539" s="234"/>
      <c r="K539" s="234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137</v>
      </c>
      <c r="AU539" s="242" t="s">
        <v>81</v>
      </c>
      <c r="AV539" s="13" t="s">
        <v>79</v>
      </c>
      <c r="AW539" s="13" t="s">
        <v>33</v>
      </c>
      <c r="AX539" s="13" t="s">
        <v>72</v>
      </c>
      <c r="AY539" s="242" t="s">
        <v>126</v>
      </c>
    </row>
    <row r="540" s="14" customFormat="1">
      <c r="A540" s="14"/>
      <c r="B540" s="243"/>
      <c r="C540" s="244"/>
      <c r="D540" s="227" t="s">
        <v>137</v>
      </c>
      <c r="E540" s="245" t="s">
        <v>19</v>
      </c>
      <c r="F540" s="246" t="s">
        <v>545</v>
      </c>
      <c r="G540" s="244"/>
      <c r="H540" s="247">
        <v>220</v>
      </c>
      <c r="I540" s="248"/>
      <c r="J540" s="244"/>
      <c r="K540" s="244"/>
      <c r="L540" s="249"/>
      <c r="M540" s="250"/>
      <c r="N540" s="251"/>
      <c r="O540" s="251"/>
      <c r="P540" s="251"/>
      <c r="Q540" s="251"/>
      <c r="R540" s="251"/>
      <c r="S540" s="251"/>
      <c r="T540" s="25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3" t="s">
        <v>137</v>
      </c>
      <c r="AU540" s="253" t="s">
        <v>81</v>
      </c>
      <c r="AV540" s="14" t="s">
        <v>81</v>
      </c>
      <c r="AW540" s="14" t="s">
        <v>33</v>
      </c>
      <c r="AX540" s="14" t="s">
        <v>72</v>
      </c>
      <c r="AY540" s="253" t="s">
        <v>126</v>
      </c>
    </row>
    <row r="541" s="13" customFormat="1">
      <c r="A541" s="13"/>
      <c r="B541" s="233"/>
      <c r="C541" s="234"/>
      <c r="D541" s="227" t="s">
        <v>137</v>
      </c>
      <c r="E541" s="235" t="s">
        <v>19</v>
      </c>
      <c r="F541" s="236" t="s">
        <v>373</v>
      </c>
      <c r="G541" s="234"/>
      <c r="H541" s="235" t="s">
        <v>19</v>
      </c>
      <c r="I541" s="237"/>
      <c r="J541" s="234"/>
      <c r="K541" s="234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137</v>
      </c>
      <c r="AU541" s="242" t="s">
        <v>81</v>
      </c>
      <c r="AV541" s="13" t="s">
        <v>79</v>
      </c>
      <c r="AW541" s="13" t="s">
        <v>33</v>
      </c>
      <c r="AX541" s="13" t="s">
        <v>72</v>
      </c>
      <c r="AY541" s="242" t="s">
        <v>126</v>
      </c>
    </row>
    <row r="542" s="14" customFormat="1">
      <c r="A542" s="14"/>
      <c r="B542" s="243"/>
      <c r="C542" s="244"/>
      <c r="D542" s="227" t="s">
        <v>137</v>
      </c>
      <c r="E542" s="245" t="s">
        <v>19</v>
      </c>
      <c r="F542" s="246" t="s">
        <v>374</v>
      </c>
      <c r="G542" s="244"/>
      <c r="H542" s="247">
        <v>177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137</v>
      </c>
      <c r="AU542" s="253" t="s">
        <v>81</v>
      </c>
      <c r="AV542" s="14" t="s">
        <v>81</v>
      </c>
      <c r="AW542" s="14" t="s">
        <v>33</v>
      </c>
      <c r="AX542" s="14" t="s">
        <v>72</v>
      </c>
      <c r="AY542" s="253" t="s">
        <v>126</v>
      </c>
    </row>
    <row r="543" s="15" customFormat="1">
      <c r="A543" s="15"/>
      <c r="B543" s="256"/>
      <c r="C543" s="257"/>
      <c r="D543" s="227" t="s">
        <v>137</v>
      </c>
      <c r="E543" s="258" t="s">
        <v>19</v>
      </c>
      <c r="F543" s="259" t="s">
        <v>224</v>
      </c>
      <c r="G543" s="257"/>
      <c r="H543" s="260">
        <v>2508</v>
      </c>
      <c r="I543" s="261"/>
      <c r="J543" s="257"/>
      <c r="K543" s="257"/>
      <c r="L543" s="262"/>
      <c r="M543" s="263"/>
      <c r="N543" s="264"/>
      <c r="O543" s="264"/>
      <c r="P543" s="264"/>
      <c r="Q543" s="264"/>
      <c r="R543" s="264"/>
      <c r="S543" s="264"/>
      <c r="T543" s="26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6" t="s">
        <v>137</v>
      </c>
      <c r="AU543" s="266" t="s">
        <v>81</v>
      </c>
      <c r="AV543" s="15" t="s">
        <v>132</v>
      </c>
      <c r="AW543" s="15" t="s">
        <v>33</v>
      </c>
      <c r="AX543" s="15" t="s">
        <v>79</v>
      </c>
      <c r="AY543" s="266" t="s">
        <v>126</v>
      </c>
    </row>
    <row r="544" s="2" customFormat="1" ht="16.5" customHeight="1">
      <c r="A544" s="40"/>
      <c r="B544" s="41"/>
      <c r="C544" s="214" t="s">
        <v>617</v>
      </c>
      <c r="D544" s="214" t="s">
        <v>128</v>
      </c>
      <c r="E544" s="215" t="s">
        <v>618</v>
      </c>
      <c r="F544" s="216" t="s">
        <v>619</v>
      </c>
      <c r="G544" s="217" t="s">
        <v>620</v>
      </c>
      <c r="H544" s="218">
        <v>1</v>
      </c>
      <c r="I544" s="219"/>
      <c r="J544" s="220">
        <f>ROUND(I544*H544,2)</f>
        <v>0</v>
      </c>
      <c r="K544" s="216" t="s">
        <v>19</v>
      </c>
      <c r="L544" s="46"/>
      <c r="M544" s="221" t="s">
        <v>19</v>
      </c>
      <c r="N544" s="222" t="s">
        <v>43</v>
      </c>
      <c r="O544" s="86"/>
      <c r="P544" s="223">
        <f>O544*H544</f>
        <v>0</v>
      </c>
      <c r="Q544" s="223">
        <v>0</v>
      </c>
      <c r="R544" s="223">
        <f>Q544*H544</f>
        <v>0</v>
      </c>
      <c r="S544" s="223">
        <v>0</v>
      </c>
      <c r="T544" s="224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25" t="s">
        <v>132</v>
      </c>
      <c r="AT544" s="225" t="s">
        <v>128</v>
      </c>
      <c r="AU544" s="225" t="s">
        <v>81</v>
      </c>
      <c r="AY544" s="19" t="s">
        <v>126</v>
      </c>
      <c r="BE544" s="226">
        <f>IF(N544="základní",J544,0)</f>
        <v>0</v>
      </c>
      <c r="BF544" s="226">
        <f>IF(N544="snížená",J544,0)</f>
        <v>0</v>
      </c>
      <c r="BG544" s="226">
        <f>IF(N544="zákl. přenesená",J544,0)</f>
        <v>0</v>
      </c>
      <c r="BH544" s="226">
        <f>IF(N544="sníž. přenesená",J544,0)</f>
        <v>0</v>
      </c>
      <c r="BI544" s="226">
        <f>IF(N544="nulová",J544,0)</f>
        <v>0</v>
      </c>
      <c r="BJ544" s="19" t="s">
        <v>79</v>
      </c>
      <c r="BK544" s="226">
        <f>ROUND(I544*H544,2)</f>
        <v>0</v>
      </c>
      <c r="BL544" s="19" t="s">
        <v>132</v>
      </c>
      <c r="BM544" s="225" t="s">
        <v>621</v>
      </c>
    </row>
    <row r="545" s="2" customFormat="1">
      <c r="A545" s="40"/>
      <c r="B545" s="41"/>
      <c r="C545" s="42"/>
      <c r="D545" s="227" t="s">
        <v>134</v>
      </c>
      <c r="E545" s="42"/>
      <c r="F545" s="228" t="s">
        <v>619</v>
      </c>
      <c r="G545" s="42"/>
      <c r="H545" s="42"/>
      <c r="I545" s="229"/>
      <c r="J545" s="42"/>
      <c r="K545" s="42"/>
      <c r="L545" s="46"/>
      <c r="M545" s="230"/>
      <c r="N545" s="231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134</v>
      </c>
      <c r="AU545" s="19" t="s">
        <v>81</v>
      </c>
    </row>
    <row r="546" s="2" customFormat="1">
      <c r="A546" s="40"/>
      <c r="B546" s="41"/>
      <c r="C546" s="42"/>
      <c r="D546" s="227" t="s">
        <v>135</v>
      </c>
      <c r="E546" s="42"/>
      <c r="F546" s="232" t="s">
        <v>622</v>
      </c>
      <c r="G546" s="42"/>
      <c r="H546" s="42"/>
      <c r="I546" s="229"/>
      <c r="J546" s="42"/>
      <c r="K546" s="42"/>
      <c r="L546" s="46"/>
      <c r="M546" s="230"/>
      <c r="N546" s="231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135</v>
      </c>
      <c r="AU546" s="19" t="s">
        <v>81</v>
      </c>
    </row>
    <row r="547" s="12" customFormat="1" ht="22.8" customHeight="1">
      <c r="A547" s="12"/>
      <c r="B547" s="198"/>
      <c r="C547" s="199"/>
      <c r="D547" s="200" t="s">
        <v>71</v>
      </c>
      <c r="E547" s="212" t="s">
        <v>189</v>
      </c>
      <c r="F547" s="212" t="s">
        <v>623</v>
      </c>
      <c r="G547" s="199"/>
      <c r="H547" s="199"/>
      <c r="I547" s="202"/>
      <c r="J547" s="213">
        <f>BK547</f>
        <v>0</v>
      </c>
      <c r="K547" s="199"/>
      <c r="L547" s="204"/>
      <c r="M547" s="205"/>
      <c r="N547" s="206"/>
      <c r="O547" s="206"/>
      <c r="P547" s="207">
        <f>SUM(P548:P559)</f>
        <v>0</v>
      </c>
      <c r="Q547" s="206"/>
      <c r="R547" s="207">
        <f>SUM(R548:R559)</f>
        <v>0.47999999999999998</v>
      </c>
      <c r="S547" s="206"/>
      <c r="T547" s="208">
        <f>SUM(T548:T559)</f>
        <v>15.66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09" t="s">
        <v>79</v>
      </c>
      <c r="AT547" s="210" t="s">
        <v>71</v>
      </c>
      <c r="AU547" s="210" t="s">
        <v>79</v>
      </c>
      <c r="AY547" s="209" t="s">
        <v>126</v>
      </c>
      <c r="BK547" s="211">
        <f>SUM(BK548:BK559)</f>
        <v>0</v>
      </c>
    </row>
    <row r="548" s="2" customFormat="1" ht="16.5" customHeight="1">
      <c r="A548" s="40"/>
      <c r="B548" s="41"/>
      <c r="C548" s="214" t="s">
        <v>624</v>
      </c>
      <c r="D548" s="214" t="s">
        <v>128</v>
      </c>
      <c r="E548" s="215" t="s">
        <v>625</v>
      </c>
      <c r="F548" s="216" t="s">
        <v>626</v>
      </c>
      <c r="G548" s="217" t="s">
        <v>215</v>
      </c>
      <c r="H548" s="218">
        <v>4</v>
      </c>
      <c r="I548" s="219"/>
      <c r="J548" s="220">
        <f>ROUND(I548*H548,2)</f>
        <v>0</v>
      </c>
      <c r="K548" s="216" t="s">
        <v>142</v>
      </c>
      <c r="L548" s="46"/>
      <c r="M548" s="221" t="s">
        <v>19</v>
      </c>
      <c r="N548" s="222" t="s">
        <v>43</v>
      </c>
      <c r="O548" s="86"/>
      <c r="P548" s="223">
        <f>O548*H548</f>
        <v>0</v>
      </c>
      <c r="Q548" s="223">
        <v>0.12</v>
      </c>
      <c r="R548" s="223">
        <f>Q548*H548</f>
        <v>0.47999999999999998</v>
      </c>
      <c r="S548" s="223">
        <v>2.2000000000000002</v>
      </c>
      <c r="T548" s="224">
        <f>S548*H548</f>
        <v>8.8000000000000007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25" t="s">
        <v>132</v>
      </c>
      <c r="AT548" s="225" t="s">
        <v>128</v>
      </c>
      <c r="AU548" s="225" t="s">
        <v>81</v>
      </c>
      <c r="AY548" s="19" t="s">
        <v>126</v>
      </c>
      <c r="BE548" s="226">
        <f>IF(N548="základní",J548,0)</f>
        <v>0</v>
      </c>
      <c r="BF548" s="226">
        <f>IF(N548="snížená",J548,0)</f>
        <v>0</v>
      </c>
      <c r="BG548" s="226">
        <f>IF(N548="zákl. přenesená",J548,0)</f>
        <v>0</v>
      </c>
      <c r="BH548" s="226">
        <f>IF(N548="sníž. přenesená",J548,0)</f>
        <v>0</v>
      </c>
      <c r="BI548" s="226">
        <f>IF(N548="nulová",J548,0)</f>
        <v>0</v>
      </c>
      <c r="BJ548" s="19" t="s">
        <v>79</v>
      </c>
      <c r="BK548" s="226">
        <f>ROUND(I548*H548,2)</f>
        <v>0</v>
      </c>
      <c r="BL548" s="19" t="s">
        <v>132</v>
      </c>
      <c r="BM548" s="225" t="s">
        <v>627</v>
      </c>
    </row>
    <row r="549" s="2" customFormat="1">
      <c r="A549" s="40"/>
      <c r="B549" s="41"/>
      <c r="C549" s="42"/>
      <c r="D549" s="227" t="s">
        <v>134</v>
      </c>
      <c r="E549" s="42"/>
      <c r="F549" s="228" t="s">
        <v>628</v>
      </c>
      <c r="G549" s="42"/>
      <c r="H549" s="42"/>
      <c r="I549" s="229"/>
      <c r="J549" s="42"/>
      <c r="K549" s="42"/>
      <c r="L549" s="46"/>
      <c r="M549" s="230"/>
      <c r="N549" s="231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134</v>
      </c>
      <c r="AU549" s="19" t="s">
        <v>81</v>
      </c>
    </row>
    <row r="550" s="2" customFormat="1">
      <c r="A550" s="40"/>
      <c r="B550" s="41"/>
      <c r="C550" s="42"/>
      <c r="D550" s="254" t="s">
        <v>145</v>
      </c>
      <c r="E550" s="42"/>
      <c r="F550" s="255" t="s">
        <v>629</v>
      </c>
      <c r="G550" s="42"/>
      <c r="H550" s="42"/>
      <c r="I550" s="229"/>
      <c r="J550" s="42"/>
      <c r="K550" s="42"/>
      <c r="L550" s="46"/>
      <c r="M550" s="230"/>
      <c r="N550" s="231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145</v>
      </c>
      <c r="AU550" s="19" t="s">
        <v>81</v>
      </c>
    </row>
    <row r="551" s="13" customFormat="1">
      <c r="A551" s="13"/>
      <c r="B551" s="233"/>
      <c r="C551" s="234"/>
      <c r="D551" s="227" t="s">
        <v>137</v>
      </c>
      <c r="E551" s="235" t="s">
        <v>19</v>
      </c>
      <c r="F551" s="236" t="s">
        <v>219</v>
      </c>
      <c r="G551" s="234"/>
      <c r="H551" s="235" t="s">
        <v>19</v>
      </c>
      <c r="I551" s="237"/>
      <c r="J551" s="234"/>
      <c r="K551" s="234"/>
      <c r="L551" s="238"/>
      <c r="M551" s="239"/>
      <c r="N551" s="240"/>
      <c r="O551" s="240"/>
      <c r="P551" s="240"/>
      <c r="Q551" s="240"/>
      <c r="R551" s="240"/>
      <c r="S551" s="240"/>
      <c r="T551" s="24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2" t="s">
        <v>137</v>
      </c>
      <c r="AU551" s="242" t="s">
        <v>81</v>
      </c>
      <c r="AV551" s="13" t="s">
        <v>79</v>
      </c>
      <c r="AW551" s="13" t="s">
        <v>33</v>
      </c>
      <c r="AX551" s="13" t="s">
        <v>72</v>
      </c>
      <c r="AY551" s="242" t="s">
        <v>126</v>
      </c>
    </row>
    <row r="552" s="13" customFormat="1">
      <c r="A552" s="13"/>
      <c r="B552" s="233"/>
      <c r="C552" s="234"/>
      <c r="D552" s="227" t="s">
        <v>137</v>
      </c>
      <c r="E552" s="235" t="s">
        <v>19</v>
      </c>
      <c r="F552" s="236" t="s">
        <v>630</v>
      </c>
      <c r="G552" s="234"/>
      <c r="H552" s="235" t="s">
        <v>19</v>
      </c>
      <c r="I552" s="237"/>
      <c r="J552" s="234"/>
      <c r="K552" s="234"/>
      <c r="L552" s="238"/>
      <c r="M552" s="239"/>
      <c r="N552" s="240"/>
      <c r="O552" s="240"/>
      <c r="P552" s="240"/>
      <c r="Q552" s="240"/>
      <c r="R552" s="240"/>
      <c r="S552" s="240"/>
      <c r="T552" s="24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2" t="s">
        <v>137</v>
      </c>
      <c r="AU552" s="242" t="s">
        <v>81</v>
      </c>
      <c r="AV552" s="13" t="s">
        <v>79</v>
      </c>
      <c r="AW552" s="13" t="s">
        <v>33</v>
      </c>
      <c r="AX552" s="13" t="s">
        <v>72</v>
      </c>
      <c r="AY552" s="242" t="s">
        <v>126</v>
      </c>
    </row>
    <row r="553" s="14" customFormat="1">
      <c r="A553" s="14"/>
      <c r="B553" s="243"/>
      <c r="C553" s="244"/>
      <c r="D553" s="227" t="s">
        <v>137</v>
      </c>
      <c r="E553" s="245" t="s">
        <v>19</v>
      </c>
      <c r="F553" s="246" t="s">
        <v>631</v>
      </c>
      <c r="G553" s="244"/>
      <c r="H553" s="247">
        <v>4</v>
      </c>
      <c r="I553" s="248"/>
      <c r="J553" s="244"/>
      <c r="K553" s="244"/>
      <c r="L553" s="249"/>
      <c r="M553" s="250"/>
      <c r="N553" s="251"/>
      <c r="O553" s="251"/>
      <c r="P553" s="251"/>
      <c r="Q553" s="251"/>
      <c r="R553" s="251"/>
      <c r="S553" s="251"/>
      <c r="T553" s="25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3" t="s">
        <v>137</v>
      </c>
      <c r="AU553" s="253" t="s">
        <v>81</v>
      </c>
      <c r="AV553" s="14" t="s">
        <v>81</v>
      </c>
      <c r="AW553" s="14" t="s">
        <v>33</v>
      </c>
      <c r="AX553" s="14" t="s">
        <v>79</v>
      </c>
      <c r="AY553" s="253" t="s">
        <v>126</v>
      </c>
    </row>
    <row r="554" s="2" customFormat="1" ht="16.5" customHeight="1">
      <c r="A554" s="40"/>
      <c r="B554" s="41"/>
      <c r="C554" s="214" t="s">
        <v>632</v>
      </c>
      <c r="D554" s="214" t="s">
        <v>128</v>
      </c>
      <c r="E554" s="215" t="s">
        <v>633</v>
      </c>
      <c r="F554" s="216" t="s">
        <v>634</v>
      </c>
      <c r="G554" s="217" t="s">
        <v>635</v>
      </c>
      <c r="H554" s="218">
        <v>7</v>
      </c>
      <c r="I554" s="219"/>
      <c r="J554" s="220">
        <f>ROUND(I554*H554,2)</f>
        <v>0</v>
      </c>
      <c r="K554" s="216" t="s">
        <v>142</v>
      </c>
      <c r="L554" s="46"/>
      <c r="M554" s="221" t="s">
        <v>19</v>
      </c>
      <c r="N554" s="222" t="s">
        <v>43</v>
      </c>
      <c r="O554" s="86"/>
      <c r="P554" s="223">
        <f>O554*H554</f>
        <v>0</v>
      </c>
      <c r="Q554" s="223">
        <v>0</v>
      </c>
      <c r="R554" s="223">
        <f>Q554*H554</f>
        <v>0</v>
      </c>
      <c r="S554" s="223">
        <v>0.97999999999999998</v>
      </c>
      <c r="T554" s="224">
        <f>S554*H554</f>
        <v>6.8599999999999994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25" t="s">
        <v>132</v>
      </c>
      <c r="AT554" s="225" t="s">
        <v>128</v>
      </c>
      <c r="AU554" s="225" t="s">
        <v>81</v>
      </c>
      <c r="AY554" s="19" t="s">
        <v>126</v>
      </c>
      <c r="BE554" s="226">
        <f>IF(N554="základní",J554,0)</f>
        <v>0</v>
      </c>
      <c r="BF554" s="226">
        <f>IF(N554="snížená",J554,0)</f>
        <v>0</v>
      </c>
      <c r="BG554" s="226">
        <f>IF(N554="zákl. přenesená",J554,0)</f>
        <v>0</v>
      </c>
      <c r="BH554" s="226">
        <f>IF(N554="sníž. přenesená",J554,0)</f>
        <v>0</v>
      </c>
      <c r="BI554" s="226">
        <f>IF(N554="nulová",J554,0)</f>
        <v>0</v>
      </c>
      <c r="BJ554" s="19" t="s">
        <v>79</v>
      </c>
      <c r="BK554" s="226">
        <f>ROUND(I554*H554,2)</f>
        <v>0</v>
      </c>
      <c r="BL554" s="19" t="s">
        <v>132</v>
      </c>
      <c r="BM554" s="225" t="s">
        <v>636</v>
      </c>
    </row>
    <row r="555" s="2" customFormat="1">
      <c r="A555" s="40"/>
      <c r="B555" s="41"/>
      <c r="C555" s="42"/>
      <c r="D555" s="227" t="s">
        <v>134</v>
      </c>
      <c r="E555" s="42"/>
      <c r="F555" s="228" t="s">
        <v>637</v>
      </c>
      <c r="G555" s="42"/>
      <c r="H555" s="42"/>
      <c r="I555" s="229"/>
      <c r="J555" s="42"/>
      <c r="K555" s="42"/>
      <c r="L555" s="46"/>
      <c r="M555" s="230"/>
      <c r="N555" s="231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134</v>
      </c>
      <c r="AU555" s="19" t="s">
        <v>81</v>
      </c>
    </row>
    <row r="556" s="2" customFormat="1">
      <c r="A556" s="40"/>
      <c r="B556" s="41"/>
      <c r="C556" s="42"/>
      <c r="D556" s="254" t="s">
        <v>145</v>
      </c>
      <c r="E556" s="42"/>
      <c r="F556" s="255" t="s">
        <v>638</v>
      </c>
      <c r="G556" s="42"/>
      <c r="H556" s="42"/>
      <c r="I556" s="229"/>
      <c r="J556" s="42"/>
      <c r="K556" s="42"/>
      <c r="L556" s="46"/>
      <c r="M556" s="230"/>
      <c r="N556" s="231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145</v>
      </c>
      <c r="AU556" s="19" t="s">
        <v>81</v>
      </c>
    </row>
    <row r="557" s="13" customFormat="1">
      <c r="A557" s="13"/>
      <c r="B557" s="233"/>
      <c r="C557" s="234"/>
      <c r="D557" s="227" t="s">
        <v>137</v>
      </c>
      <c r="E557" s="235" t="s">
        <v>19</v>
      </c>
      <c r="F557" s="236" t="s">
        <v>219</v>
      </c>
      <c r="G557" s="234"/>
      <c r="H557" s="235" t="s">
        <v>19</v>
      </c>
      <c r="I557" s="237"/>
      <c r="J557" s="234"/>
      <c r="K557" s="234"/>
      <c r="L557" s="238"/>
      <c r="M557" s="239"/>
      <c r="N557" s="240"/>
      <c r="O557" s="240"/>
      <c r="P557" s="240"/>
      <c r="Q557" s="240"/>
      <c r="R557" s="240"/>
      <c r="S557" s="240"/>
      <c r="T557" s="24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2" t="s">
        <v>137</v>
      </c>
      <c r="AU557" s="242" t="s">
        <v>81</v>
      </c>
      <c r="AV557" s="13" t="s">
        <v>79</v>
      </c>
      <c r="AW557" s="13" t="s">
        <v>33</v>
      </c>
      <c r="AX557" s="13" t="s">
        <v>72</v>
      </c>
      <c r="AY557" s="242" t="s">
        <v>126</v>
      </c>
    </row>
    <row r="558" s="13" customFormat="1">
      <c r="A558" s="13"/>
      <c r="B558" s="233"/>
      <c r="C558" s="234"/>
      <c r="D558" s="227" t="s">
        <v>137</v>
      </c>
      <c r="E558" s="235" t="s">
        <v>19</v>
      </c>
      <c r="F558" s="236" t="s">
        <v>630</v>
      </c>
      <c r="G558" s="234"/>
      <c r="H558" s="235" t="s">
        <v>19</v>
      </c>
      <c r="I558" s="237"/>
      <c r="J558" s="234"/>
      <c r="K558" s="234"/>
      <c r="L558" s="238"/>
      <c r="M558" s="239"/>
      <c r="N558" s="240"/>
      <c r="O558" s="240"/>
      <c r="P558" s="240"/>
      <c r="Q558" s="240"/>
      <c r="R558" s="240"/>
      <c r="S558" s="240"/>
      <c r="T558" s="24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2" t="s">
        <v>137</v>
      </c>
      <c r="AU558" s="242" t="s">
        <v>81</v>
      </c>
      <c r="AV558" s="13" t="s">
        <v>79</v>
      </c>
      <c r="AW558" s="13" t="s">
        <v>33</v>
      </c>
      <c r="AX558" s="13" t="s">
        <v>72</v>
      </c>
      <c r="AY558" s="242" t="s">
        <v>126</v>
      </c>
    </row>
    <row r="559" s="14" customFormat="1">
      <c r="A559" s="14"/>
      <c r="B559" s="243"/>
      <c r="C559" s="244"/>
      <c r="D559" s="227" t="s">
        <v>137</v>
      </c>
      <c r="E559" s="245" t="s">
        <v>19</v>
      </c>
      <c r="F559" s="246" t="s">
        <v>175</v>
      </c>
      <c r="G559" s="244"/>
      <c r="H559" s="247">
        <v>7</v>
      </c>
      <c r="I559" s="248"/>
      <c r="J559" s="244"/>
      <c r="K559" s="244"/>
      <c r="L559" s="249"/>
      <c r="M559" s="250"/>
      <c r="N559" s="251"/>
      <c r="O559" s="251"/>
      <c r="P559" s="251"/>
      <c r="Q559" s="251"/>
      <c r="R559" s="251"/>
      <c r="S559" s="251"/>
      <c r="T559" s="25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3" t="s">
        <v>137</v>
      </c>
      <c r="AU559" s="253" t="s">
        <v>81</v>
      </c>
      <c r="AV559" s="14" t="s">
        <v>81</v>
      </c>
      <c r="AW559" s="14" t="s">
        <v>33</v>
      </c>
      <c r="AX559" s="14" t="s">
        <v>79</v>
      </c>
      <c r="AY559" s="253" t="s">
        <v>126</v>
      </c>
    </row>
    <row r="560" s="12" customFormat="1" ht="22.8" customHeight="1">
      <c r="A560" s="12"/>
      <c r="B560" s="198"/>
      <c r="C560" s="199"/>
      <c r="D560" s="200" t="s">
        <v>71</v>
      </c>
      <c r="E560" s="212" t="s">
        <v>639</v>
      </c>
      <c r="F560" s="212" t="s">
        <v>640</v>
      </c>
      <c r="G560" s="199"/>
      <c r="H560" s="199"/>
      <c r="I560" s="202"/>
      <c r="J560" s="213">
        <f>BK560</f>
        <v>0</v>
      </c>
      <c r="K560" s="199"/>
      <c r="L560" s="204"/>
      <c r="M560" s="205"/>
      <c r="N560" s="206"/>
      <c r="O560" s="206"/>
      <c r="P560" s="207">
        <f>SUM(P561:P572)</f>
        <v>0</v>
      </c>
      <c r="Q560" s="206"/>
      <c r="R560" s="207">
        <f>SUM(R561:R572)</f>
        <v>0</v>
      </c>
      <c r="S560" s="206"/>
      <c r="T560" s="208">
        <f>SUM(T561:T572)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09" t="s">
        <v>79</v>
      </c>
      <c r="AT560" s="210" t="s">
        <v>71</v>
      </c>
      <c r="AU560" s="210" t="s">
        <v>79</v>
      </c>
      <c r="AY560" s="209" t="s">
        <v>126</v>
      </c>
      <c r="BK560" s="211">
        <f>SUM(BK561:BK572)</f>
        <v>0</v>
      </c>
    </row>
    <row r="561" s="2" customFormat="1" ht="16.5" customHeight="1">
      <c r="A561" s="40"/>
      <c r="B561" s="41"/>
      <c r="C561" s="214" t="s">
        <v>641</v>
      </c>
      <c r="D561" s="214" t="s">
        <v>128</v>
      </c>
      <c r="E561" s="215" t="s">
        <v>642</v>
      </c>
      <c r="F561" s="216" t="s">
        <v>643</v>
      </c>
      <c r="G561" s="217" t="s">
        <v>341</v>
      </c>
      <c r="H561" s="218">
        <v>15.66</v>
      </c>
      <c r="I561" s="219"/>
      <c r="J561" s="220">
        <f>ROUND(I561*H561,2)</f>
        <v>0</v>
      </c>
      <c r="K561" s="216" t="s">
        <v>142</v>
      </c>
      <c r="L561" s="46"/>
      <c r="M561" s="221" t="s">
        <v>19</v>
      </c>
      <c r="N561" s="222" t="s">
        <v>43</v>
      </c>
      <c r="O561" s="86"/>
      <c r="P561" s="223">
        <f>O561*H561</f>
        <v>0</v>
      </c>
      <c r="Q561" s="223">
        <v>0</v>
      </c>
      <c r="R561" s="223">
        <f>Q561*H561</f>
        <v>0</v>
      </c>
      <c r="S561" s="223">
        <v>0</v>
      </c>
      <c r="T561" s="224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25" t="s">
        <v>132</v>
      </c>
      <c r="AT561" s="225" t="s">
        <v>128</v>
      </c>
      <c r="AU561" s="225" t="s">
        <v>81</v>
      </c>
      <c r="AY561" s="19" t="s">
        <v>126</v>
      </c>
      <c r="BE561" s="226">
        <f>IF(N561="základní",J561,0)</f>
        <v>0</v>
      </c>
      <c r="BF561" s="226">
        <f>IF(N561="snížená",J561,0)</f>
        <v>0</v>
      </c>
      <c r="BG561" s="226">
        <f>IF(N561="zákl. přenesená",J561,0)</f>
        <v>0</v>
      </c>
      <c r="BH561" s="226">
        <f>IF(N561="sníž. přenesená",J561,0)</f>
        <v>0</v>
      </c>
      <c r="BI561" s="226">
        <f>IF(N561="nulová",J561,0)</f>
        <v>0</v>
      </c>
      <c r="BJ561" s="19" t="s">
        <v>79</v>
      </c>
      <c r="BK561" s="226">
        <f>ROUND(I561*H561,2)</f>
        <v>0</v>
      </c>
      <c r="BL561" s="19" t="s">
        <v>132</v>
      </c>
      <c r="BM561" s="225" t="s">
        <v>644</v>
      </c>
    </row>
    <row r="562" s="2" customFormat="1">
      <c r="A562" s="40"/>
      <c r="B562" s="41"/>
      <c r="C562" s="42"/>
      <c r="D562" s="227" t="s">
        <v>134</v>
      </c>
      <c r="E562" s="42"/>
      <c r="F562" s="228" t="s">
        <v>645</v>
      </c>
      <c r="G562" s="42"/>
      <c r="H562" s="42"/>
      <c r="I562" s="229"/>
      <c r="J562" s="42"/>
      <c r="K562" s="42"/>
      <c r="L562" s="46"/>
      <c r="M562" s="230"/>
      <c r="N562" s="231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134</v>
      </c>
      <c r="AU562" s="19" t="s">
        <v>81</v>
      </c>
    </row>
    <row r="563" s="2" customFormat="1">
      <c r="A563" s="40"/>
      <c r="B563" s="41"/>
      <c r="C563" s="42"/>
      <c r="D563" s="254" t="s">
        <v>145</v>
      </c>
      <c r="E563" s="42"/>
      <c r="F563" s="255" t="s">
        <v>646</v>
      </c>
      <c r="G563" s="42"/>
      <c r="H563" s="42"/>
      <c r="I563" s="229"/>
      <c r="J563" s="42"/>
      <c r="K563" s="42"/>
      <c r="L563" s="46"/>
      <c r="M563" s="230"/>
      <c r="N563" s="231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145</v>
      </c>
      <c r="AU563" s="19" t="s">
        <v>81</v>
      </c>
    </row>
    <row r="564" s="2" customFormat="1">
      <c r="A564" s="40"/>
      <c r="B564" s="41"/>
      <c r="C564" s="42"/>
      <c r="D564" s="227" t="s">
        <v>135</v>
      </c>
      <c r="E564" s="42"/>
      <c r="F564" s="232" t="s">
        <v>647</v>
      </c>
      <c r="G564" s="42"/>
      <c r="H564" s="42"/>
      <c r="I564" s="229"/>
      <c r="J564" s="42"/>
      <c r="K564" s="42"/>
      <c r="L564" s="46"/>
      <c r="M564" s="230"/>
      <c r="N564" s="231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135</v>
      </c>
      <c r="AU564" s="19" t="s">
        <v>81</v>
      </c>
    </row>
    <row r="565" s="2" customFormat="1" ht="16.5" customHeight="1">
      <c r="A565" s="40"/>
      <c r="B565" s="41"/>
      <c r="C565" s="214" t="s">
        <v>648</v>
      </c>
      <c r="D565" s="214" t="s">
        <v>128</v>
      </c>
      <c r="E565" s="215" t="s">
        <v>649</v>
      </c>
      <c r="F565" s="216" t="s">
        <v>650</v>
      </c>
      <c r="G565" s="217" t="s">
        <v>341</v>
      </c>
      <c r="H565" s="218">
        <v>297.54000000000002</v>
      </c>
      <c r="I565" s="219"/>
      <c r="J565" s="220">
        <f>ROUND(I565*H565,2)</f>
        <v>0</v>
      </c>
      <c r="K565" s="216" t="s">
        <v>142</v>
      </c>
      <c r="L565" s="46"/>
      <c r="M565" s="221" t="s">
        <v>19</v>
      </c>
      <c r="N565" s="222" t="s">
        <v>43</v>
      </c>
      <c r="O565" s="86"/>
      <c r="P565" s="223">
        <f>O565*H565</f>
        <v>0</v>
      </c>
      <c r="Q565" s="223">
        <v>0</v>
      </c>
      <c r="R565" s="223">
        <f>Q565*H565</f>
        <v>0</v>
      </c>
      <c r="S565" s="223">
        <v>0</v>
      </c>
      <c r="T565" s="224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25" t="s">
        <v>132</v>
      </c>
      <c r="AT565" s="225" t="s">
        <v>128</v>
      </c>
      <c r="AU565" s="225" t="s">
        <v>81</v>
      </c>
      <c r="AY565" s="19" t="s">
        <v>126</v>
      </c>
      <c r="BE565" s="226">
        <f>IF(N565="základní",J565,0)</f>
        <v>0</v>
      </c>
      <c r="BF565" s="226">
        <f>IF(N565="snížená",J565,0)</f>
        <v>0</v>
      </c>
      <c r="BG565" s="226">
        <f>IF(N565="zákl. přenesená",J565,0)</f>
        <v>0</v>
      </c>
      <c r="BH565" s="226">
        <f>IF(N565="sníž. přenesená",J565,0)</f>
        <v>0</v>
      </c>
      <c r="BI565" s="226">
        <f>IF(N565="nulová",J565,0)</f>
        <v>0</v>
      </c>
      <c r="BJ565" s="19" t="s">
        <v>79</v>
      </c>
      <c r="BK565" s="226">
        <f>ROUND(I565*H565,2)</f>
        <v>0</v>
      </c>
      <c r="BL565" s="19" t="s">
        <v>132</v>
      </c>
      <c r="BM565" s="225" t="s">
        <v>651</v>
      </c>
    </row>
    <row r="566" s="2" customFormat="1">
      <c r="A566" s="40"/>
      <c r="B566" s="41"/>
      <c r="C566" s="42"/>
      <c r="D566" s="227" t="s">
        <v>134</v>
      </c>
      <c r="E566" s="42"/>
      <c r="F566" s="228" t="s">
        <v>652</v>
      </c>
      <c r="G566" s="42"/>
      <c r="H566" s="42"/>
      <c r="I566" s="229"/>
      <c r="J566" s="42"/>
      <c r="K566" s="42"/>
      <c r="L566" s="46"/>
      <c r="M566" s="230"/>
      <c r="N566" s="231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134</v>
      </c>
      <c r="AU566" s="19" t="s">
        <v>81</v>
      </c>
    </row>
    <row r="567" s="2" customFormat="1">
      <c r="A567" s="40"/>
      <c r="B567" s="41"/>
      <c r="C567" s="42"/>
      <c r="D567" s="254" t="s">
        <v>145</v>
      </c>
      <c r="E567" s="42"/>
      <c r="F567" s="255" t="s">
        <v>653</v>
      </c>
      <c r="G567" s="42"/>
      <c r="H567" s="42"/>
      <c r="I567" s="229"/>
      <c r="J567" s="42"/>
      <c r="K567" s="42"/>
      <c r="L567" s="46"/>
      <c r="M567" s="230"/>
      <c r="N567" s="231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145</v>
      </c>
      <c r="AU567" s="19" t="s">
        <v>81</v>
      </c>
    </row>
    <row r="568" s="13" customFormat="1">
      <c r="A568" s="13"/>
      <c r="B568" s="233"/>
      <c r="C568" s="234"/>
      <c r="D568" s="227" t="s">
        <v>137</v>
      </c>
      <c r="E568" s="235" t="s">
        <v>19</v>
      </c>
      <c r="F568" s="236" t="s">
        <v>654</v>
      </c>
      <c r="G568" s="234"/>
      <c r="H568" s="235" t="s">
        <v>19</v>
      </c>
      <c r="I568" s="237"/>
      <c r="J568" s="234"/>
      <c r="K568" s="234"/>
      <c r="L568" s="238"/>
      <c r="M568" s="239"/>
      <c r="N568" s="240"/>
      <c r="O568" s="240"/>
      <c r="P568" s="240"/>
      <c r="Q568" s="240"/>
      <c r="R568" s="240"/>
      <c r="S568" s="240"/>
      <c r="T568" s="24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2" t="s">
        <v>137</v>
      </c>
      <c r="AU568" s="242" t="s">
        <v>81</v>
      </c>
      <c r="AV568" s="13" t="s">
        <v>79</v>
      </c>
      <c r="AW568" s="13" t="s">
        <v>33</v>
      </c>
      <c r="AX568" s="13" t="s">
        <v>72</v>
      </c>
      <c r="AY568" s="242" t="s">
        <v>126</v>
      </c>
    </row>
    <row r="569" s="14" customFormat="1">
      <c r="A569" s="14"/>
      <c r="B569" s="243"/>
      <c r="C569" s="244"/>
      <c r="D569" s="227" t="s">
        <v>137</v>
      </c>
      <c r="E569" s="245" t="s">
        <v>19</v>
      </c>
      <c r="F569" s="246" t="s">
        <v>655</v>
      </c>
      <c r="G569" s="244"/>
      <c r="H569" s="247">
        <v>297.54000000000002</v>
      </c>
      <c r="I569" s="248"/>
      <c r="J569" s="244"/>
      <c r="K569" s="244"/>
      <c r="L569" s="249"/>
      <c r="M569" s="250"/>
      <c r="N569" s="251"/>
      <c r="O569" s="251"/>
      <c r="P569" s="251"/>
      <c r="Q569" s="251"/>
      <c r="R569" s="251"/>
      <c r="S569" s="251"/>
      <c r="T569" s="252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3" t="s">
        <v>137</v>
      </c>
      <c r="AU569" s="253" t="s">
        <v>81</v>
      </c>
      <c r="AV569" s="14" t="s">
        <v>81</v>
      </c>
      <c r="AW569" s="14" t="s">
        <v>33</v>
      </c>
      <c r="AX569" s="14" t="s">
        <v>79</v>
      </c>
      <c r="AY569" s="253" t="s">
        <v>126</v>
      </c>
    </row>
    <row r="570" s="2" customFormat="1" ht="24.15" customHeight="1">
      <c r="A570" s="40"/>
      <c r="B570" s="41"/>
      <c r="C570" s="214" t="s">
        <v>656</v>
      </c>
      <c r="D570" s="214" t="s">
        <v>128</v>
      </c>
      <c r="E570" s="215" t="s">
        <v>657</v>
      </c>
      <c r="F570" s="216" t="s">
        <v>658</v>
      </c>
      <c r="G570" s="217" t="s">
        <v>341</v>
      </c>
      <c r="H570" s="218">
        <v>15.66</v>
      </c>
      <c r="I570" s="219"/>
      <c r="J570" s="220">
        <f>ROUND(I570*H570,2)</f>
        <v>0</v>
      </c>
      <c r="K570" s="216" t="s">
        <v>142</v>
      </c>
      <c r="L570" s="46"/>
      <c r="M570" s="221" t="s">
        <v>19</v>
      </c>
      <c r="N570" s="222" t="s">
        <v>43</v>
      </c>
      <c r="O570" s="86"/>
      <c r="P570" s="223">
        <f>O570*H570</f>
        <v>0</v>
      </c>
      <c r="Q570" s="223">
        <v>0</v>
      </c>
      <c r="R570" s="223">
        <f>Q570*H570</f>
        <v>0</v>
      </c>
      <c r="S570" s="223">
        <v>0</v>
      </c>
      <c r="T570" s="224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25" t="s">
        <v>132</v>
      </c>
      <c r="AT570" s="225" t="s">
        <v>128</v>
      </c>
      <c r="AU570" s="225" t="s">
        <v>81</v>
      </c>
      <c r="AY570" s="19" t="s">
        <v>126</v>
      </c>
      <c r="BE570" s="226">
        <f>IF(N570="základní",J570,0)</f>
        <v>0</v>
      </c>
      <c r="BF570" s="226">
        <f>IF(N570="snížená",J570,0)</f>
        <v>0</v>
      </c>
      <c r="BG570" s="226">
        <f>IF(N570="zákl. přenesená",J570,0)</f>
        <v>0</v>
      </c>
      <c r="BH570" s="226">
        <f>IF(N570="sníž. přenesená",J570,0)</f>
        <v>0</v>
      </c>
      <c r="BI570" s="226">
        <f>IF(N570="nulová",J570,0)</f>
        <v>0</v>
      </c>
      <c r="BJ570" s="19" t="s">
        <v>79</v>
      </c>
      <c r="BK570" s="226">
        <f>ROUND(I570*H570,2)</f>
        <v>0</v>
      </c>
      <c r="BL570" s="19" t="s">
        <v>132</v>
      </c>
      <c r="BM570" s="225" t="s">
        <v>659</v>
      </c>
    </row>
    <row r="571" s="2" customFormat="1">
      <c r="A571" s="40"/>
      <c r="B571" s="41"/>
      <c r="C571" s="42"/>
      <c r="D571" s="227" t="s">
        <v>134</v>
      </c>
      <c r="E571" s="42"/>
      <c r="F571" s="228" t="s">
        <v>660</v>
      </c>
      <c r="G571" s="42"/>
      <c r="H571" s="42"/>
      <c r="I571" s="229"/>
      <c r="J571" s="42"/>
      <c r="K571" s="42"/>
      <c r="L571" s="46"/>
      <c r="M571" s="230"/>
      <c r="N571" s="231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134</v>
      </c>
      <c r="AU571" s="19" t="s">
        <v>81</v>
      </c>
    </row>
    <row r="572" s="2" customFormat="1">
      <c r="A572" s="40"/>
      <c r="B572" s="41"/>
      <c r="C572" s="42"/>
      <c r="D572" s="254" t="s">
        <v>145</v>
      </c>
      <c r="E572" s="42"/>
      <c r="F572" s="255" t="s">
        <v>661</v>
      </c>
      <c r="G572" s="42"/>
      <c r="H572" s="42"/>
      <c r="I572" s="229"/>
      <c r="J572" s="42"/>
      <c r="K572" s="42"/>
      <c r="L572" s="46"/>
      <c r="M572" s="230"/>
      <c r="N572" s="231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145</v>
      </c>
      <c r="AU572" s="19" t="s">
        <v>81</v>
      </c>
    </row>
    <row r="573" s="12" customFormat="1" ht="22.8" customHeight="1">
      <c r="A573" s="12"/>
      <c r="B573" s="198"/>
      <c r="C573" s="199"/>
      <c r="D573" s="200" t="s">
        <v>71</v>
      </c>
      <c r="E573" s="212" t="s">
        <v>662</v>
      </c>
      <c r="F573" s="212" t="s">
        <v>663</v>
      </c>
      <c r="G573" s="199"/>
      <c r="H573" s="199"/>
      <c r="I573" s="202"/>
      <c r="J573" s="213">
        <f>BK573</f>
        <v>0</v>
      </c>
      <c r="K573" s="199"/>
      <c r="L573" s="204"/>
      <c r="M573" s="205"/>
      <c r="N573" s="206"/>
      <c r="O573" s="206"/>
      <c r="P573" s="207">
        <f>SUM(P574:P576)</f>
        <v>0</v>
      </c>
      <c r="Q573" s="206"/>
      <c r="R573" s="207">
        <f>SUM(R574:R576)</f>
        <v>0</v>
      </c>
      <c r="S573" s="206"/>
      <c r="T573" s="208">
        <f>SUM(T574:T576)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09" t="s">
        <v>79</v>
      </c>
      <c r="AT573" s="210" t="s">
        <v>71</v>
      </c>
      <c r="AU573" s="210" t="s">
        <v>79</v>
      </c>
      <c r="AY573" s="209" t="s">
        <v>126</v>
      </c>
      <c r="BK573" s="211">
        <f>SUM(BK574:BK576)</f>
        <v>0</v>
      </c>
    </row>
    <row r="574" s="2" customFormat="1" ht="21.75" customHeight="1">
      <c r="A574" s="40"/>
      <c r="B574" s="41"/>
      <c r="C574" s="214" t="s">
        <v>664</v>
      </c>
      <c r="D574" s="214" t="s">
        <v>128</v>
      </c>
      <c r="E574" s="215" t="s">
        <v>665</v>
      </c>
      <c r="F574" s="216" t="s">
        <v>666</v>
      </c>
      <c r="G574" s="217" t="s">
        <v>341</v>
      </c>
      <c r="H574" s="218">
        <v>2851.7759999999998</v>
      </c>
      <c r="I574" s="219"/>
      <c r="J574" s="220">
        <f>ROUND(I574*H574,2)</f>
        <v>0</v>
      </c>
      <c r="K574" s="216" t="s">
        <v>142</v>
      </c>
      <c r="L574" s="46"/>
      <c r="M574" s="221" t="s">
        <v>19</v>
      </c>
      <c r="N574" s="222" t="s">
        <v>43</v>
      </c>
      <c r="O574" s="86"/>
      <c r="P574" s="223">
        <f>O574*H574</f>
        <v>0</v>
      </c>
      <c r="Q574" s="223">
        <v>0</v>
      </c>
      <c r="R574" s="223">
        <f>Q574*H574</f>
        <v>0</v>
      </c>
      <c r="S574" s="223">
        <v>0</v>
      </c>
      <c r="T574" s="224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25" t="s">
        <v>132</v>
      </c>
      <c r="AT574" s="225" t="s">
        <v>128</v>
      </c>
      <c r="AU574" s="225" t="s">
        <v>81</v>
      </c>
      <c r="AY574" s="19" t="s">
        <v>126</v>
      </c>
      <c r="BE574" s="226">
        <f>IF(N574="základní",J574,0)</f>
        <v>0</v>
      </c>
      <c r="BF574" s="226">
        <f>IF(N574="snížená",J574,0)</f>
        <v>0</v>
      </c>
      <c r="BG574" s="226">
        <f>IF(N574="zákl. přenesená",J574,0)</f>
        <v>0</v>
      </c>
      <c r="BH574" s="226">
        <f>IF(N574="sníž. přenesená",J574,0)</f>
        <v>0</v>
      </c>
      <c r="BI574" s="226">
        <f>IF(N574="nulová",J574,0)</f>
        <v>0</v>
      </c>
      <c r="BJ574" s="19" t="s">
        <v>79</v>
      </c>
      <c r="BK574" s="226">
        <f>ROUND(I574*H574,2)</f>
        <v>0</v>
      </c>
      <c r="BL574" s="19" t="s">
        <v>132</v>
      </c>
      <c r="BM574" s="225" t="s">
        <v>667</v>
      </c>
    </row>
    <row r="575" s="2" customFormat="1">
      <c r="A575" s="40"/>
      <c r="B575" s="41"/>
      <c r="C575" s="42"/>
      <c r="D575" s="227" t="s">
        <v>134</v>
      </c>
      <c r="E575" s="42"/>
      <c r="F575" s="228" t="s">
        <v>668</v>
      </c>
      <c r="G575" s="42"/>
      <c r="H575" s="42"/>
      <c r="I575" s="229"/>
      <c r="J575" s="42"/>
      <c r="K575" s="42"/>
      <c r="L575" s="46"/>
      <c r="M575" s="230"/>
      <c r="N575" s="231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134</v>
      </c>
      <c r="AU575" s="19" t="s">
        <v>81</v>
      </c>
    </row>
    <row r="576" s="2" customFormat="1">
      <c r="A576" s="40"/>
      <c r="B576" s="41"/>
      <c r="C576" s="42"/>
      <c r="D576" s="254" t="s">
        <v>145</v>
      </c>
      <c r="E576" s="42"/>
      <c r="F576" s="255" t="s">
        <v>669</v>
      </c>
      <c r="G576" s="42"/>
      <c r="H576" s="42"/>
      <c r="I576" s="229"/>
      <c r="J576" s="42"/>
      <c r="K576" s="42"/>
      <c r="L576" s="46"/>
      <c r="M576" s="277"/>
      <c r="N576" s="278"/>
      <c r="O576" s="279"/>
      <c r="P576" s="279"/>
      <c r="Q576" s="279"/>
      <c r="R576" s="279"/>
      <c r="S576" s="279"/>
      <c r="T576" s="280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145</v>
      </c>
      <c r="AU576" s="19" t="s">
        <v>81</v>
      </c>
    </row>
    <row r="577" s="2" customFormat="1" ht="6.96" customHeight="1">
      <c r="A577" s="40"/>
      <c r="B577" s="61"/>
      <c r="C577" s="62"/>
      <c r="D577" s="62"/>
      <c r="E577" s="62"/>
      <c r="F577" s="62"/>
      <c r="G577" s="62"/>
      <c r="H577" s="62"/>
      <c r="I577" s="62"/>
      <c r="J577" s="62"/>
      <c r="K577" s="62"/>
      <c r="L577" s="46"/>
      <c r="M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</row>
  </sheetData>
  <sheetProtection sheet="1" autoFilter="0" formatColumns="0" formatRows="0" objects="1" scenarios="1" spinCount="100000" saltValue="4RZrmFfM3lwe3WDI+L5DcBSmPJTl9KqDPZxknb9+gUUNDDpwjnYvr/GiQt01ObC9WbxDNMa3vChGzzg+0PUJnA==" hashValue="Ts1wA/bWTHzSDB3OJSaq5IFMsT5dwn3yAiqL0DYIvhkNMVvMAu89fqCQ9QSNW/Kw2rcRDy460f2nzvNnopPtBQ==" algorithmName="SHA-512" password="C7D0"/>
  <autoFilter ref="C90:K57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101" r:id="rId1" display="https://podminky.urs.cz/item/CS_URS_2024_02/111251102"/>
    <hyperlink ref="F106" r:id="rId2" display="https://podminky.urs.cz/item/CS_URS_2024_02/112101101"/>
    <hyperlink ref="F112" r:id="rId3" display="https://podminky.urs.cz/item/CS_URS_2024_02/112101102"/>
    <hyperlink ref="F118" r:id="rId4" display="https://podminky.urs.cz/item/CS_URS_2024_02/112101103"/>
    <hyperlink ref="F124" r:id="rId5" display="https://podminky.urs.cz/item/CS_URS_2024_02/112101104"/>
    <hyperlink ref="F130" r:id="rId6" display="https://podminky.urs.cz/item/CS_URS_2024_02/112101122"/>
    <hyperlink ref="F136" r:id="rId7" display="https://podminky.urs.cz/item/CS_URS_2024_02/112111111"/>
    <hyperlink ref="F142" r:id="rId8" display="https://podminky.urs.cz/item/CS_URS_2024_02/112251101"/>
    <hyperlink ref="F147" r:id="rId9" display="https://podminky.urs.cz/item/CS_URS_2024_02/112251102"/>
    <hyperlink ref="F152" r:id="rId10" display="https://podminky.urs.cz/item/CS_URS_2024_02/112251103"/>
    <hyperlink ref="F157" r:id="rId11" display="https://podminky.urs.cz/item/CS_URS_2024_02/112251104"/>
    <hyperlink ref="F162" r:id="rId12" display="https://podminky.urs.cz/item/CS_URS_2024_02/122252204"/>
    <hyperlink ref="F171" r:id="rId13" display="https://podminky.urs.cz/item/CS_URS_2024_02/162201401"/>
    <hyperlink ref="F176" r:id="rId14" display="https://podminky.urs.cz/item/CS_URS_2024_02/162201402"/>
    <hyperlink ref="F181" r:id="rId15" display="https://podminky.urs.cz/item/CS_URS_2024_02/162201403"/>
    <hyperlink ref="F186" r:id="rId16" display="https://podminky.urs.cz/item/CS_URS_2024_02/162201404"/>
    <hyperlink ref="F191" r:id="rId17" display="https://podminky.urs.cz/item/CS_URS_2024_02/162201406"/>
    <hyperlink ref="F196" r:id="rId18" display="https://podminky.urs.cz/item/CS_URS_2024_02/162201411"/>
    <hyperlink ref="F201" r:id="rId19" display="https://podminky.urs.cz/item/CS_URS_2024_02/162201412"/>
    <hyperlink ref="F206" r:id="rId20" display="https://podminky.urs.cz/item/CS_URS_2024_02/162201413"/>
    <hyperlink ref="F211" r:id="rId21" display="https://podminky.urs.cz/item/CS_URS_2024_02/162201414"/>
    <hyperlink ref="F216" r:id="rId22" display="https://podminky.urs.cz/item/CS_URS_2024_02/162201416"/>
    <hyperlink ref="F221" r:id="rId23" display="https://podminky.urs.cz/item/CS_URS_2024_02/162201421"/>
    <hyperlink ref="F226" r:id="rId24" display="https://podminky.urs.cz/item/CS_URS_2024_02/162201422"/>
    <hyperlink ref="F231" r:id="rId25" display="https://podminky.urs.cz/item/CS_URS_2024_02/162201423"/>
    <hyperlink ref="F236" r:id="rId26" display="https://podminky.urs.cz/item/CS_URS_2024_02/162201424"/>
    <hyperlink ref="F241" r:id="rId27" display="https://podminky.urs.cz/item/CS_URS_2024_02/162351103"/>
    <hyperlink ref="F251" r:id="rId28" display="https://podminky.urs.cz/item/CS_URS_2024_02/162751117"/>
    <hyperlink ref="F261" r:id="rId29" display="https://podminky.urs.cz/item/CS_URS_2024_02/162751119"/>
    <hyperlink ref="F266" r:id="rId30" display="https://podminky.urs.cz/item/CS_URS_2024_02/167151111"/>
    <hyperlink ref="F272" r:id="rId31" display="https://podminky.urs.cz/item/CS_URS_2024_02/171201231"/>
    <hyperlink ref="F282" r:id="rId32" display="https://podminky.urs.cz/item/CS_URS_2024_02/171251201"/>
    <hyperlink ref="F292" r:id="rId33" display="https://podminky.urs.cz/item/CS_URS_2024_02/181152301"/>
    <hyperlink ref="F298" r:id="rId34" display="https://podminky.urs.cz/item/CS_URS_2024_02/181152302"/>
    <hyperlink ref="F309" r:id="rId35" display="https://podminky.urs.cz/item/CS_URS_2024_02/181451122"/>
    <hyperlink ref="F318" r:id="rId36" display="https://podminky.urs.cz/item/CS_URS_2024_02/182151111"/>
    <hyperlink ref="F324" r:id="rId37" display="https://podminky.urs.cz/item/CS_URS_2024_02/182351133"/>
    <hyperlink ref="F333" r:id="rId38" display="https://podminky.urs.cz/item/CS_URS_2024_02/183101315"/>
    <hyperlink ref="F339" r:id="rId39" display="https://podminky.urs.cz/item/CS_URS_2024_02/183403115"/>
    <hyperlink ref="F345" r:id="rId40" display="https://podminky.urs.cz/item/CS_URS_2024_02/183403211"/>
    <hyperlink ref="F351" r:id="rId41" display="https://podminky.urs.cz/item/CS_URS_2024_02/183403253"/>
    <hyperlink ref="F357" r:id="rId42" display="https://podminky.urs.cz/item/CS_URS_2024_02/183403261"/>
    <hyperlink ref="F363" r:id="rId43" display="https://podminky.urs.cz/item/CS_URS_2024_02/184102115"/>
    <hyperlink ref="F372" r:id="rId44" display="https://podminky.urs.cz/item/CS_URS_2024_02/184215133"/>
    <hyperlink ref="F381" r:id="rId45" display="https://podminky.urs.cz/item/CS_URS_2024_02/184501121"/>
    <hyperlink ref="F390" r:id="rId46" display="https://podminky.urs.cz/item/CS_URS_2024_02/184806111"/>
    <hyperlink ref="F396" r:id="rId47" display="https://podminky.urs.cz/item/CS_URS_2024_02/184851112"/>
    <hyperlink ref="F405" r:id="rId48" display="https://podminky.urs.cz/item/CS_URS_2024_02/184853512"/>
    <hyperlink ref="F415" r:id="rId49" display="https://podminky.urs.cz/item/CS_URS_2024_02/184911421"/>
    <hyperlink ref="F424" r:id="rId50" display="https://podminky.urs.cz/item/CS_URS_2024_02/185804312"/>
    <hyperlink ref="F430" r:id="rId51" display="https://podminky.urs.cz/item/CS_URS_2024_02/185851121"/>
    <hyperlink ref="F436" r:id="rId52" display="https://podminky.urs.cz/item/CS_URS_2024_02/185851129"/>
    <hyperlink ref="F442" r:id="rId53" display="https://podminky.urs.cz/item/CS_URS_2024_02/564831111"/>
    <hyperlink ref="F454" r:id="rId54" display="https://podminky.urs.cz/item/CS_URS_2024_02/564861111"/>
    <hyperlink ref="F461" r:id="rId55" display="https://podminky.urs.cz/item/CS_URS_2024_02/564871111"/>
    <hyperlink ref="F471" r:id="rId56" display="https://podminky.urs.cz/item/CS_URS_2024_02/565145111"/>
    <hyperlink ref="F484" r:id="rId57" display="https://podminky.urs.cz/item/CS_URS_2024_02/565211111"/>
    <hyperlink ref="F490" r:id="rId58" display="https://podminky.urs.cz/item/CS_URS_2024_02/567532122"/>
    <hyperlink ref="F501" r:id="rId59" display="https://podminky.urs.cz/item/CS_URS_2024_02/569931132"/>
    <hyperlink ref="F507" r:id="rId60" display="https://podminky.urs.cz/item/CS_URS_2024_02/573191111"/>
    <hyperlink ref="F520" r:id="rId61" display="https://podminky.urs.cz/item/CS_URS_2024_02/573231109"/>
    <hyperlink ref="F533" r:id="rId62" display="https://podminky.urs.cz/item/CS_URS_2024_02/577134131"/>
    <hyperlink ref="F550" r:id="rId63" display="https://podminky.urs.cz/item/CS_URS_2024_02/962041211"/>
    <hyperlink ref="F556" r:id="rId64" display="https://podminky.urs.cz/item/CS_URS_2024_02/966008112"/>
    <hyperlink ref="F563" r:id="rId65" display="https://podminky.urs.cz/item/CS_URS_2024_02/997221571"/>
    <hyperlink ref="F567" r:id="rId66" display="https://podminky.urs.cz/item/CS_URS_2024_02/997221579"/>
    <hyperlink ref="F572" r:id="rId67" display="https://podminky.urs.cz/item/CS_URS_2024_02/997221861"/>
    <hyperlink ref="F576" r:id="rId68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polní cesty HC1-R, Mařín u Jevíčka</v>
      </c>
      <c r="F7" s="144"/>
      <c r="G7" s="144"/>
      <c r="H7" s="144"/>
      <c r="L7" s="22"/>
    </row>
    <row r="8" s="1" customFormat="1" ht="12" customHeight="1">
      <c r="B8" s="22"/>
      <c r="D8" s="144" t="s">
        <v>97</v>
      </c>
      <c r="L8" s="22"/>
    </row>
    <row r="9" s="2" customFormat="1" ht="16.5" customHeight="1">
      <c r="A9" s="40"/>
      <c r="B9" s="46"/>
      <c r="C9" s="40"/>
      <c r="D9" s="40"/>
      <c r="E9" s="145" t="s">
        <v>98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670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28. 8. 2024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ROUND((SUM(BE92:BE504)),  2)</f>
        <v>0</v>
      </c>
      <c r="G35" s="40"/>
      <c r="H35" s="40"/>
      <c r="I35" s="159">
        <v>0.20999999999999999</v>
      </c>
      <c r="J35" s="158">
        <f>ROUND(((SUM(BE92:BE504))*I35),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ROUND((SUM(BF92:BF504)),  2)</f>
        <v>0</v>
      </c>
      <c r="G36" s="40"/>
      <c r="H36" s="40"/>
      <c r="I36" s="159">
        <v>0.12</v>
      </c>
      <c r="J36" s="158">
        <f>ROUND(((SUM(BF92:BF504))*I36),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ROUND((SUM(BG92:BG504)),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ROUND((SUM(BH92:BH504)),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ROUND((SUM(BI92:BI504)),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Rekonstrukce polní cesty HC1-R, Mařín u Jevíčka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02 - Komunikace v zastavěné části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Mařín u Jevíčka</v>
      </c>
      <c r="G56" s="42"/>
      <c r="H56" s="42"/>
      <c r="I56" s="34" t="s">
        <v>23</v>
      </c>
      <c r="J56" s="74" t="str">
        <f>IF(J14="","",J14)</f>
        <v>28. 8. 2024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Město Jevíčko</v>
      </c>
      <c r="G58" s="42"/>
      <c r="H58" s="42"/>
      <c r="I58" s="34" t="s">
        <v>31</v>
      </c>
      <c r="J58" s="38" t="str">
        <f>E23</f>
        <v>BETA PROJEKT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Jan Březina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102</v>
      </c>
      <c r="D61" s="173"/>
      <c r="E61" s="173"/>
      <c r="F61" s="173"/>
      <c r="G61" s="173"/>
      <c r="H61" s="173"/>
      <c r="I61" s="173"/>
      <c r="J61" s="174" t="s">
        <v>103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9" customFormat="1" ht="24.96" customHeight="1">
      <c r="A64" s="9"/>
      <c r="B64" s="176"/>
      <c r="C64" s="177"/>
      <c r="D64" s="178" t="s">
        <v>105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106</v>
      </c>
      <c r="E65" s="184"/>
      <c r="F65" s="184"/>
      <c r="G65" s="184"/>
      <c r="H65" s="184"/>
      <c r="I65" s="184"/>
      <c r="J65" s="185">
        <f>J94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671</v>
      </c>
      <c r="E66" s="184"/>
      <c r="F66" s="184"/>
      <c r="G66" s="184"/>
      <c r="H66" s="184"/>
      <c r="I66" s="184"/>
      <c r="J66" s="185">
        <f>J380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107</v>
      </c>
      <c r="E67" s="184"/>
      <c r="F67" s="184"/>
      <c r="G67" s="184"/>
      <c r="H67" s="184"/>
      <c r="I67" s="184"/>
      <c r="J67" s="185">
        <f>J395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108</v>
      </c>
      <c r="E68" s="184"/>
      <c r="F68" s="184"/>
      <c r="G68" s="184"/>
      <c r="H68" s="184"/>
      <c r="I68" s="184"/>
      <c r="J68" s="185">
        <f>J475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109</v>
      </c>
      <c r="E69" s="184"/>
      <c r="F69" s="184"/>
      <c r="G69" s="184"/>
      <c r="H69" s="184"/>
      <c r="I69" s="184"/>
      <c r="J69" s="185">
        <f>J488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110</v>
      </c>
      <c r="E70" s="184"/>
      <c r="F70" s="184"/>
      <c r="G70" s="184"/>
      <c r="H70" s="184"/>
      <c r="I70" s="184"/>
      <c r="J70" s="185">
        <f>J501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111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Rekonstrukce polní cesty HC1-R, Mařín u Jevíčka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97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98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99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02 - Komunikace v zastavěné části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Mařín u Jevíčka</v>
      </c>
      <c r="G86" s="42"/>
      <c r="H86" s="42"/>
      <c r="I86" s="34" t="s">
        <v>23</v>
      </c>
      <c r="J86" s="74" t="str">
        <f>IF(J14="","",J14)</f>
        <v>28. 8. 2024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25</v>
      </c>
      <c r="D88" s="42"/>
      <c r="E88" s="42"/>
      <c r="F88" s="29" t="str">
        <f>E17</f>
        <v>Město Jevíčko</v>
      </c>
      <c r="G88" s="42"/>
      <c r="H88" s="42"/>
      <c r="I88" s="34" t="s">
        <v>31</v>
      </c>
      <c r="J88" s="38" t="str">
        <f>E23</f>
        <v>BETA PROJEKT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34" t="s">
        <v>34</v>
      </c>
      <c r="J89" s="38" t="str">
        <f>E26</f>
        <v>Ing. Jan Březina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112</v>
      </c>
      <c r="D91" s="190" t="s">
        <v>57</v>
      </c>
      <c r="E91" s="190" t="s">
        <v>53</v>
      </c>
      <c r="F91" s="190" t="s">
        <v>54</v>
      </c>
      <c r="G91" s="190" t="s">
        <v>113</v>
      </c>
      <c r="H91" s="190" t="s">
        <v>114</v>
      </c>
      <c r="I91" s="190" t="s">
        <v>115</v>
      </c>
      <c r="J91" s="190" t="s">
        <v>103</v>
      </c>
      <c r="K91" s="191" t="s">
        <v>116</v>
      </c>
      <c r="L91" s="192"/>
      <c r="M91" s="94" t="s">
        <v>19</v>
      </c>
      <c r="N91" s="95" t="s">
        <v>42</v>
      </c>
      <c r="O91" s="95" t="s">
        <v>117</v>
      </c>
      <c r="P91" s="95" t="s">
        <v>118</v>
      </c>
      <c r="Q91" s="95" t="s">
        <v>119</v>
      </c>
      <c r="R91" s="95" t="s">
        <v>120</v>
      </c>
      <c r="S91" s="95" t="s">
        <v>121</v>
      </c>
      <c r="T91" s="96" t="s">
        <v>122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123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</f>
        <v>0</v>
      </c>
      <c r="Q92" s="98"/>
      <c r="R92" s="195">
        <f>R93</f>
        <v>577.74061499999993</v>
      </c>
      <c r="S92" s="98"/>
      <c r="T92" s="196">
        <f>T93</f>
        <v>19.075000000000003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104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71</v>
      </c>
      <c r="E93" s="201" t="s">
        <v>124</v>
      </c>
      <c r="F93" s="201" t="s">
        <v>125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P94+P380+P395+P475+P488+P501</f>
        <v>0</v>
      </c>
      <c r="Q93" s="206"/>
      <c r="R93" s="207">
        <f>R94+R380+R395+R475+R488+R501</f>
        <v>577.74061499999993</v>
      </c>
      <c r="S93" s="206"/>
      <c r="T93" s="208">
        <f>T94+T380+T395+T475+T488+T501</f>
        <v>19.075000000000003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71</v>
      </c>
      <c r="AU93" s="210" t="s">
        <v>72</v>
      </c>
      <c r="AY93" s="209" t="s">
        <v>126</v>
      </c>
      <c r="BK93" s="211">
        <f>BK94+BK380+BK395+BK475+BK488+BK501</f>
        <v>0</v>
      </c>
    </row>
    <row r="94" s="12" customFormat="1" ht="22.8" customHeight="1">
      <c r="A94" s="12"/>
      <c r="B94" s="198"/>
      <c r="C94" s="199"/>
      <c r="D94" s="200" t="s">
        <v>71</v>
      </c>
      <c r="E94" s="212" t="s">
        <v>79</v>
      </c>
      <c r="F94" s="212" t="s">
        <v>127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SUM(P95:P379)</f>
        <v>0</v>
      </c>
      <c r="Q94" s="206"/>
      <c r="R94" s="207">
        <f>SUM(R95:R379)</f>
        <v>141.311115</v>
      </c>
      <c r="S94" s="206"/>
      <c r="T94" s="208">
        <f>SUM(T95:T379)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79</v>
      </c>
      <c r="AT94" s="210" t="s">
        <v>71</v>
      </c>
      <c r="AU94" s="210" t="s">
        <v>79</v>
      </c>
      <c r="AY94" s="209" t="s">
        <v>126</v>
      </c>
      <c r="BK94" s="211">
        <f>SUM(BK95:BK379)</f>
        <v>0</v>
      </c>
    </row>
    <row r="95" s="2" customFormat="1" ht="24.15" customHeight="1">
      <c r="A95" s="40"/>
      <c r="B95" s="41"/>
      <c r="C95" s="214" t="s">
        <v>79</v>
      </c>
      <c r="D95" s="214" t="s">
        <v>128</v>
      </c>
      <c r="E95" s="215" t="s">
        <v>140</v>
      </c>
      <c r="F95" s="216" t="s">
        <v>141</v>
      </c>
      <c r="G95" s="217" t="s">
        <v>131</v>
      </c>
      <c r="H95" s="218">
        <v>82.5</v>
      </c>
      <c r="I95" s="219"/>
      <c r="J95" s="220">
        <f>ROUND(I95*H95,2)</f>
        <v>0</v>
      </c>
      <c r="K95" s="216" t="s">
        <v>142</v>
      </c>
      <c r="L95" s="46"/>
      <c r="M95" s="221" t="s">
        <v>19</v>
      </c>
      <c r="N95" s="222" t="s">
        <v>43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132</v>
      </c>
      <c r="AT95" s="225" t="s">
        <v>128</v>
      </c>
      <c r="AU95" s="225" t="s">
        <v>81</v>
      </c>
      <c r="AY95" s="19" t="s">
        <v>126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132</v>
      </c>
      <c r="BM95" s="225" t="s">
        <v>672</v>
      </c>
    </row>
    <row r="96" s="2" customFormat="1">
      <c r="A96" s="40"/>
      <c r="B96" s="41"/>
      <c r="C96" s="42"/>
      <c r="D96" s="227" t="s">
        <v>134</v>
      </c>
      <c r="E96" s="42"/>
      <c r="F96" s="228" t="s">
        <v>144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134</v>
      </c>
      <c r="AU96" s="19" t="s">
        <v>81</v>
      </c>
    </row>
    <row r="97" s="2" customFormat="1">
      <c r="A97" s="40"/>
      <c r="B97" s="41"/>
      <c r="C97" s="42"/>
      <c r="D97" s="254" t="s">
        <v>145</v>
      </c>
      <c r="E97" s="42"/>
      <c r="F97" s="255" t="s">
        <v>146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145</v>
      </c>
      <c r="AU97" s="19" t="s">
        <v>81</v>
      </c>
    </row>
    <row r="98" s="13" customFormat="1">
      <c r="A98" s="13"/>
      <c r="B98" s="233"/>
      <c r="C98" s="234"/>
      <c r="D98" s="227" t="s">
        <v>137</v>
      </c>
      <c r="E98" s="235" t="s">
        <v>19</v>
      </c>
      <c r="F98" s="236" t="s">
        <v>147</v>
      </c>
      <c r="G98" s="234"/>
      <c r="H98" s="235" t="s">
        <v>19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137</v>
      </c>
      <c r="AU98" s="242" t="s">
        <v>81</v>
      </c>
      <c r="AV98" s="13" t="s">
        <v>79</v>
      </c>
      <c r="AW98" s="13" t="s">
        <v>33</v>
      </c>
      <c r="AX98" s="13" t="s">
        <v>72</v>
      </c>
      <c r="AY98" s="242" t="s">
        <v>126</v>
      </c>
    </row>
    <row r="99" s="14" customFormat="1">
      <c r="A99" s="14"/>
      <c r="B99" s="243"/>
      <c r="C99" s="244"/>
      <c r="D99" s="227" t="s">
        <v>137</v>
      </c>
      <c r="E99" s="245" t="s">
        <v>19</v>
      </c>
      <c r="F99" s="246" t="s">
        <v>673</v>
      </c>
      <c r="G99" s="244"/>
      <c r="H99" s="247">
        <v>82.5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137</v>
      </c>
      <c r="AU99" s="253" t="s">
        <v>81</v>
      </c>
      <c r="AV99" s="14" t="s">
        <v>81</v>
      </c>
      <c r="AW99" s="14" t="s">
        <v>33</v>
      </c>
      <c r="AX99" s="14" t="s">
        <v>79</v>
      </c>
      <c r="AY99" s="253" t="s">
        <v>126</v>
      </c>
    </row>
    <row r="100" s="2" customFormat="1" ht="21.75" customHeight="1">
      <c r="A100" s="40"/>
      <c r="B100" s="41"/>
      <c r="C100" s="214" t="s">
        <v>81</v>
      </c>
      <c r="D100" s="214" t="s">
        <v>128</v>
      </c>
      <c r="E100" s="215" t="s">
        <v>129</v>
      </c>
      <c r="F100" s="216" t="s">
        <v>130</v>
      </c>
      <c r="G100" s="217" t="s">
        <v>131</v>
      </c>
      <c r="H100" s="218">
        <v>82.5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43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132</v>
      </c>
      <c r="AT100" s="225" t="s">
        <v>128</v>
      </c>
      <c r="AU100" s="225" t="s">
        <v>81</v>
      </c>
      <c r="AY100" s="19" t="s">
        <v>126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132</v>
      </c>
      <c r="BM100" s="225" t="s">
        <v>674</v>
      </c>
    </row>
    <row r="101" s="2" customFormat="1">
      <c r="A101" s="40"/>
      <c r="B101" s="41"/>
      <c r="C101" s="42"/>
      <c r="D101" s="227" t="s">
        <v>134</v>
      </c>
      <c r="E101" s="42"/>
      <c r="F101" s="228" t="s">
        <v>130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134</v>
      </c>
      <c r="AU101" s="19" t="s">
        <v>81</v>
      </c>
    </row>
    <row r="102" s="2" customFormat="1">
      <c r="A102" s="40"/>
      <c r="B102" s="41"/>
      <c r="C102" s="42"/>
      <c r="D102" s="227" t="s">
        <v>135</v>
      </c>
      <c r="E102" s="42"/>
      <c r="F102" s="232" t="s">
        <v>136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135</v>
      </c>
      <c r="AU102" s="19" t="s">
        <v>81</v>
      </c>
    </row>
    <row r="103" s="13" customFormat="1">
      <c r="A103" s="13"/>
      <c r="B103" s="233"/>
      <c r="C103" s="234"/>
      <c r="D103" s="227" t="s">
        <v>137</v>
      </c>
      <c r="E103" s="235" t="s">
        <v>19</v>
      </c>
      <c r="F103" s="236" t="s">
        <v>138</v>
      </c>
      <c r="G103" s="234"/>
      <c r="H103" s="235" t="s">
        <v>19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137</v>
      </c>
      <c r="AU103" s="242" t="s">
        <v>81</v>
      </c>
      <c r="AV103" s="13" t="s">
        <v>79</v>
      </c>
      <c r="AW103" s="13" t="s">
        <v>33</v>
      </c>
      <c r="AX103" s="13" t="s">
        <v>72</v>
      </c>
      <c r="AY103" s="242" t="s">
        <v>126</v>
      </c>
    </row>
    <row r="104" s="14" customFormat="1">
      <c r="A104" s="14"/>
      <c r="B104" s="243"/>
      <c r="C104" s="244"/>
      <c r="D104" s="227" t="s">
        <v>137</v>
      </c>
      <c r="E104" s="245" t="s">
        <v>19</v>
      </c>
      <c r="F104" s="246" t="s">
        <v>673</v>
      </c>
      <c r="G104" s="244"/>
      <c r="H104" s="247">
        <v>82.5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137</v>
      </c>
      <c r="AU104" s="253" t="s">
        <v>81</v>
      </c>
      <c r="AV104" s="14" t="s">
        <v>81</v>
      </c>
      <c r="AW104" s="14" t="s">
        <v>33</v>
      </c>
      <c r="AX104" s="14" t="s">
        <v>79</v>
      </c>
      <c r="AY104" s="253" t="s">
        <v>126</v>
      </c>
    </row>
    <row r="105" s="2" customFormat="1" ht="16.5" customHeight="1">
      <c r="A105" s="40"/>
      <c r="B105" s="41"/>
      <c r="C105" s="214" t="s">
        <v>148</v>
      </c>
      <c r="D105" s="214" t="s">
        <v>128</v>
      </c>
      <c r="E105" s="215" t="s">
        <v>149</v>
      </c>
      <c r="F105" s="216" t="s">
        <v>150</v>
      </c>
      <c r="G105" s="217" t="s">
        <v>151</v>
      </c>
      <c r="H105" s="218">
        <v>5</v>
      </c>
      <c r="I105" s="219"/>
      <c r="J105" s="220">
        <f>ROUND(I105*H105,2)</f>
        <v>0</v>
      </c>
      <c r="K105" s="216" t="s">
        <v>142</v>
      </c>
      <c r="L105" s="46"/>
      <c r="M105" s="221" t="s">
        <v>19</v>
      </c>
      <c r="N105" s="222" t="s">
        <v>43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132</v>
      </c>
      <c r="AT105" s="225" t="s">
        <v>128</v>
      </c>
      <c r="AU105" s="225" t="s">
        <v>81</v>
      </c>
      <c r="AY105" s="19" t="s">
        <v>126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132</v>
      </c>
      <c r="BM105" s="225" t="s">
        <v>675</v>
      </c>
    </row>
    <row r="106" s="2" customFormat="1">
      <c r="A106" s="40"/>
      <c r="B106" s="41"/>
      <c r="C106" s="42"/>
      <c r="D106" s="227" t="s">
        <v>134</v>
      </c>
      <c r="E106" s="42"/>
      <c r="F106" s="228" t="s">
        <v>153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134</v>
      </c>
      <c r="AU106" s="19" t="s">
        <v>81</v>
      </c>
    </row>
    <row r="107" s="2" customFormat="1">
      <c r="A107" s="40"/>
      <c r="B107" s="41"/>
      <c r="C107" s="42"/>
      <c r="D107" s="254" t="s">
        <v>145</v>
      </c>
      <c r="E107" s="42"/>
      <c r="F107" s="255" t="s">
        <v>154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145</v>
      </c>
      <c r="AU107" s="19" t="s">
        <v>81</v>
      </c>
    </row>
    <row r="108" s="2" customFormat="1">
      <c r="A108" s="40"/>
      <c r="B108" s="41"/>
      <c r="C108" s="42"/>
      <c r="D108" s="227" t="s">
        <v>135</v>
      </c>
      <c r="E108" s="42"/>
      <c r="F108" s="232" t="s">
        <v>155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135</v>
      </c>
      <c r="AU108" s="19" t="s">
        <v>81</v>
      </c>
    </row>
    <row r="109" s="13" customFormat="1">
      <c r="A109" s="13"/>
      <c r="B109" s="233"/>
      <c r="C109" s="234"/>
      <c r="D109" s="227" t="s">
        <v>137</v>
      </c>
      <c r="E109" s="235" t="s">
        <v>19</v>
      </c>
      <c r="F109" s="236" t="s">
        <v>156</v>
      </c>
      <c r="G109" s="234"/>
      <c r="H109" s="235" t="s">
        <v>19</v>
      </c>
      <c r="I109" s="237"/>
      <c r="J109" s="234"/>
      <c r="K109" s="234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137</v>
      </c>
      <c r="AU109" s="242" t="s">
        <v>81</v>
      </c>
      <c r="AV109" s="13" t="s">
        <v>79</v>
      </c>
      <c r="AW109" s="13" t="s">
        <v>33</v>
      </c>
      <c r="AX109" s="13" t="s">
        <v>72</v>
      </c>
      <c r="AY109" s="242" t="s">
        <v>126</v>
      </c>
    </row>
    <row r="110" s="14" customFormat="1">
      <c r="A110" s="14"/>
      <c r="B110" s="243"/>
      <c r="C110" s="244"/>
      <c r="D110" s="227" t="s">
        <v>137</v>
      </c>
      <c r="E110" s="245" t="s">
        <v>19</v>
      </c>
      <c r="F110" s="246" t="s">
        <v>163</v>
      </c>
      <c r="G110" s="244"/>
      <c r="H110" s="247">
        <v>5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137</v>
      </c>
      <c r="AU110" s="253" t="s">
        <v>81</v>
      </c>
      <c r="AV110" s="14" t="s">
        <v>81</v>
      </c>
      <c r="AW110" s="14" t="s">
        <v>33</v>
      </c>
      <c r="AX110" s="14" t="s">
        <v>79</v>
      </c>
      <c r="AY110" s="253" t="s">
        <v>126</v>
      </c>
    </row>
    <row r="111" s="2" customFormat="1" ht="16.5" customHeight="1">
      <c r="A111" s="40"/>
      <c r="B111" s="41"/>
      <c r="C111" s="214" t="s">
        <v>132</v>
      </c>
      <c r="D111" s="214" t="s">
        <v>128</v>
      </c>
      <c r="E111" s="215" t="s">
        <v>157</v>
      </c>
      <c r="F111" s="216" t="s">
        <v>158</v>
      </c>
      <c r="G111" s="217" t="s">
        <v>151</v>
      </c>
      <c r="H111" s="218">
        <v>2</v>
      </c>
      <c r="I111" s="219"/>
      <c r="J111" s="220">
        <f>ROUND(I111*H111,2)</f>
        <v>0</v>
      </c>
      <c r="K111" s="216" t="s">
        <v>142</v>
      </c>
      <c r="L111" s="46"/>
      <c r="M111" s="221" t="s">
        <v>19</v>
      </c>
      <c r="N111" s="222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132</v>
      </c>
      <c r="AT111" s="225" t="s">
        <v>128</v>
      </c>
      <c r="AU111" s="225" t="s">
        <v>81</v>
      </c>
      <c r="AY111" s="19" t="s">
        <v>126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132</v>
      </c>
      <c r="BM111" s="225" t="s">
        <v>676</v>
      </c>
    </row>
    <row r="112" s="2" customFormat="1">
      <c r="A112" s="40"/>
      <c r="B112" s="41"/>
      <c r="C112" s="42"/>
      <c r="D112" s="227" t="s">
        <v>134</v>
      </c>
      <c r="E112" s="42"/>
      <c r="F112" s="228" t="s">
        <v>160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134</v>
      </c>
      <c r="AU112" s="19" t="s">
        <v>81</v>
      </c>
    </row>
    <row r="113" s="2" customFormat="1">
      <c r="A113" s="40"/>
      <c r="B113" s="41"/>
      <c r="C113" s="42"/>
      <c r="D113" s="254" t="s">
        <v>145</v>
      </c>
      <c r="E113" s="42"/>
      <c r="F113" s="255" t="s">
        <v>161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145</v>
      </c>
      <c r="AU113" s="19" t="s">
        <v>81</v>
      </c>
    </row>
    <row r="114" s="2" customFormat="1">
      <c r="A114" s="40"/>
      <c r="B114" s="41"/>
      <c r="C114" s="42"/>
      <c r="D114" s="227" t="s">
        <v>135</v>
      </c>
      <c r="E114" s="42"/>
      <c r="F114" s="232" t="s">
        <v>155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135</v>
      </c>
      <c r="AU114" s="19" t="s">
        <v>81</v>
      </c>
    </row>
    <row r="115" s="13" customFormat="1">
      <c r="A115" s="13"/>
      <c r="B115" s="233"/>
      <c r="C115" s="234"/>
      <c r="D115" s="227" t="s">
        <v>137</v>
      </c>
      <c r="E115" s="235" t="s">
        <v>19</v>
      </c>
      <c r="F115" s="236" t="s">
        <v>156</v>
      </c>
      <c r="G115" s="234"/>
      <c r="H115" s="235" t="s">
        <v>19</v>
      </c>
      <c r="I115" s="237"/>
      <c r="J115" s="234"/>
      <c r="K115" s="234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137</v>
      </c>
      <c r="AU115" s="242" t="s">
        <v>81</v>
      </c>
      <c r="AV115" s="13" t="s">
        <v>79</v>
      </c>
      <c r="AW115" s="13" t="s">
        <v>33</v>
      </c>
      <c r="AX115" s="13" t="s">
        <v>72</v>
      </c>
      <c r="AY115" s="242" t="s">
        <v>126</v>
      </c>
    </row>
    <row r="116" s="14" customFormat="1">
      <c r="A116" s="14"/>
      <c r="B116" s="243"/>
      <c r="C116" s="244"/>
      <c r="D116" s="227" t="s">
        <v>137</v>
      </c>
      <c r="E116" s="245" t="s">
        <v>19</v>
      </c>
      <c r="F116" s="246" t="s">
        <v>81</v>
      </c>
      <c r="G116" s="244"/>
      <c r="H116" s="247">
        <v>2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137</v>
      </c>
      <c r="AU116" s="253" t="s">
        <v>81</v>
      </c>
      <c r="AV116" s="14" t="s">
        <v>81</v>
      </c>
      <c r="AW116" s="14" t="s">
        <v>33</v>
      </c>
      <c r="AX116" s="14" t="s">
        <v>79</v>
      </c>
      <c r="AY116" s="253" t="s">
        <v>126</v>
      </c>
    </row>
    <row r="117" s="2" customFormat="1" ht="16.5" customHeight="1">
      <c r="A117" s="40"/>
      <c r="B117" s="41"/>
      <c r="C117" s="214" t="s">
        <v>163</v>
      </c>
      <c r="D117" s="214" t="s">
        <v>128</v>
      </c>
      <c r="E117" s="215" t="s">
        <v>182</v>
      </c>
      <c r="F117" s="216" t="s">
        <v>183</v>
      </c>
      <c r="G117" s="217" t="s">
        <v>151</v>
      </c>
      <c r="H117" s="218">
        <v>7</v>
      </c>
      <c r="I117" s="219"/>
      <c r="J117" s="220">
        <f>ROUND(I117*H117,2)</f>
        <v>0</v>
      </c>
      <c r="K117" s="216" t="s">
        <v>142</v>
      </c>
      <c r="L117" s="46"/>
      <c r="M117" s="221" t="s">
        <v>19</v>
      </c>
      <c r="N117" s="222" t="s">
        <v>43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132</v>
      </c>
      <c r="AT117" s="225" t="s">
        <v>128</v>
      </c>
      <c r="AU117" s="225" t="s">
        <v>81</v>
      </c>
      <c r="AY117" s="19" t="s">
        <v>126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132</v>
      </c>
      <c r="BM117" s="225" t="s">
        <v>677</v>
      </c>
    </row>
    <row r="118" s="2" customFormat="1">
      <c r="A118" s="40"/>
      <c r="B118" s="41"/>
      <c r="C118" s="42"/>
      <c r="D118" s="227" t="s">
        <v>134</v>
      </c>
      <c r="E118" s="42"/>
      <c r="F118" s="228" t="s">
        <v>185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134</v>
      </c>
      <c r="AU118" s="19" t="s">
        <v>81</v>
      </c>
    </row>
    <row r="119" s="2" customFormat="1">
      <c r="A119" s="40"/>
      <c r="B119" s="41"/>
      <c r="C119" s="42"/>
      <c r="D119" s="254" t="s">
        <v>145</v>
      </c>
      <c r="E119" s="42"/>
      <c r="F119" s="255" t="s">
        <v>186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145</v>
      </c>
      <c r="AU119" s="19" t="s">
        <v>81</v>
      </c>
    </row>
    <row r="120" s="2" customFormat="1">
      <c r="A120" s="40"/>
      <c r="B120" s="41"/>
      <c r="C120" s="42"/>
      <c r="D120" s="227" t="s">
        <v>135</v>
      </c>
      <c r="E120" s="42"/>
      <c r="F120" s="232" t="s">
        <v>187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135</v>
      </c>
      <c r="AU120" s="19" t="s">
        <v>81</v>
      </c>
    </row>
    <row r="121" s="13" customFormat="1">
      <c r="A121" s="13"/>
      <c r="B121" s="233"/>
      <c r="C121" s="234"/>
      <c r="D121" s="227" t="s">
        <v>137</v>
      </c>
      <c r="E121" s="235" t="s">
        <v>19</v>
      </c>
      <c r="F121" s="236" t="s">
        <v>156</v>
      </c>
      <c r="G121" s="234"/>
      <c r="H121" s="235" t="s">
        <v>19</v>
      </c>
      <c r="I121" s="237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137</v>
      </c>
      <c r="AU121" s="242" t="s">
        <v>81</v>
      </c>
      <c r="AV121" s="13" t="s">
        <v>79</v>
      </c>
      <c r="AW121" s="13" t="s">
        <v>33</v>
      </c>
      <c r="AX121" s="13" t="s">
        <v>72</v>
      </c>
      <c r="AY121" s="242" t="s">
        <v>126</v>
      </c>
    </row>
    <row r="122" s="14" customFormat="1">
      <c r="A122" s="14"/>
      <c r="B122" s="243"/>
      <c r="C122" s="244"/>
      <c r="D122" s="227" t="s">
        <v>137</v>
      </c>
      <c r="E122" s="245" t="s">
        <v>19</v>
      </c>
      <c r="F122" s="246" t="s">
        <v>175</v>
      </c>
      <c r="G122" s="244"/>
      <c r="H122" s="247">
        <v>7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137</v>
      </c>
      <c r="AU122" s="253" t="s">
        <v>81</v>
      </c>
      <c r="AV122" s="14" t="s">
        <v>81</v>
      </c>
      <c r="AW122" s="14" t="s">
        <v>33</v>
      </c>
      <c r="AX122" s="14" t="s">
        <v>79</v>
      </c>
      <c r="AY122" s="253" t="s">
        <v>126</v>
      </c>
    </row>
    <row r="123" s="2" customFormat="1" ht="16.5" customHeight="1">
      <c r="A123" s="40"/>
      <c r="B123" s="41"/>
      <c r="C123" s="214" t="s">
        <v>169</v>
      </c>
      <c r="D123" s="214" t="s">
        <v>128</v>
      </c>
      <c r="E123" s="215" t="s">
        <v>190</v>
      </c>
      <c r="F123" s="216" t="s">
        <v>191</v>
      </c>
      <c r="G123" s="217" t="s">
        <v>151</v>
      </c>
      <c r="H123" s="218">
        <v>5</v>
      </c>
      <c r="I123" s="219"/>
      <c r="J123" s="220">
        <f>ROUND(I123*H123,2)</f>
        <v>0</v>
      </c>
      <c r="K123" s="216" t="s">
        <v>142</v>
      </c>
      <c r="L123" s="46"/>
      <c r="M123" s="221" t="s">
        <v>19</v>
      </c>
      <c r="N123" s="222" t="s">
        <v>43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132</v>
      </c>
      <c r="AT123" s="225" t="s">
        <v>128</v>
      </c>
      <c r="AU123" s="225" t="s">
        <v>81</v>
      </c>
      <c r="AY123" s="19" t="s">
        <v>126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132</v>
      </c>
      <c r="BM123" s="225" t="s">
        <v>678</v>
      </c>
    </row>
    <row r="124" s="2" customFormat="1">
      <c r="A124" s="40"/>
      <c r="B124" s="41"/>
      <c r="C124" s="42"/>
      <c r="D124" s="227" t="s">
        <v>134</v>
      </c>
      <c r="E124" s="42"/>
      <c r="F124" s="228" t="s">
        <v>193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134</v>
      </c>
      <c r="AU124" s="19" t="s">
        <v>81</v>
      </c>
    </row>
    <row r="125" s="2" customFormat="1">
      <c r="A125" s="40"/>
      <c r="B125" s="41"/>
      <c r="C125" s="42"/>
      <c r="D125" s="254" t="s">
        <v>145</v>
      </c>
      <c r="E125" s="42"/>
      <c r="F125" s="255" t="s">
        <v>194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145</v>
      </c>
      <c r="AU125" s="19" t="s">
        <v>81</v>
      </c>
    </row>
    <row r="126" s="13" customFormat="1">
      <c r="A126" s="13"/>
      <c r="B126" s="233"/>
      <c r="C126" s="234"/>
      <c r="D126" s="227" t="s">
        <v>137</v>
      </c>
      <c r="E126" s="235" t="s">
        <v>19</v>
      </c>
      <c r="F126" s="236" t="s">
        <v>156</v>
      </c>
      <c r="G126" s="234"/>
      <c r="H126" s="235" t="s">
        <v>19</v>
      </c>
      <c r="I126" s="237"/>
      <c r="J126" s="234"/>
      <c r="K126" s="234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137</v>
      </c>
      <c r="AU126" s="242" t="s">
        <v>81</v>
      </c>
      <c r="AV126" s="13" t="s">
        <v>79</v>
      </c>
      <c r="AW126" s="13" t="s">
        <v>33</v>
      </c>
      <c r="AX126" s="13" t="s">
        <v>72</v>
      </c>
      <c r="AY126" s="242" t="s">
        <v>126</v>
      </c>
    </row>
    <row r="127" s="14" customFormat="1">
      <c r="A127" s="14"/>
      <c r="B127" s="243"/>
      <c r="C127" s="244"/>
      <c r="D127" s="227" t="s">
        <v>137</v>
      </c>
      <c r="E127" s="245" t="s">
        <v>19</v>
      </c>
      <c r="F127" s="246" t="s">
        <v>163</v>
      </c>
      <c r="G127" s="244"/>
      <c r="H127" s="247">
        <v>5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137</v>
      </c>
      <c r="AU127" s="253" t="s">
        <v>81</v>
      </c>
      <c r="AV127" s="14" t="s">
        <v>81</v>
      </c>
      <c r="AW127" s="14" t="s">
        <v>33</v>
      </c>
      <c r="AX127" s="14" t="s">
        <v>79</v>
      </c>
      <c r="AY127" s="253" t="s">
        <v>126</v>
      </c>
    </row>
    <row r="128" s="2" customFormat="1" ht="16.5" customHeight="1">
      <c r="A128" s="40"/>
      <c r="B128" s="41"/>
      <c r="C128" s="214" t="s">
        <v>175</v>
      </c>
      <c r="D128" s="214" t="s">
        <v>128</v>
      </c>
      <c r="E128" s="215" t="s">
        <v>196</v>
      </c>
      <c r="F128" s="216" t="s">
        <v>197</v>
      </c>
      <c r="G128" s="217" t="s">
        <v>151</v>
      </c>
      <c r="H128" s="218">
        <v>2</v>
      </c>
      <c r="I128" s="219"/>
      <c r="J128" s="220">
        <f>ROUND(I128*H128,2)</f>
        <v>0</v>
      </c>
      <c r="K128" s="216" t="s">
        <v>142</v>
      </c>
      <c r="L128" s="46"/>
      <c r="M128" s="221" t="s">
        <v>19</v>
      </c>
      <c r="N128" s="222" t="s">
        <v>43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132</v>
      </c>
      <c r="AT128" s="225" t="s">
        <v>128</v>
      </c>
      <c r="AU128" s="225" t="s">
        <v>81</v>
      </c>
      <c r="AY128" s="19" t="s">
        <v>126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132</v>
      </c>
      <c r="BM128" s="225" t="s">
        <v>679</v>
      </c>
    </row>
    <row r="129" s="2" customFormat="1">
      <c r="A129" s="40"/>
      <c r="B129" s="41"/>
      <c r="C129" s="42"/>
      <c r="D129" s="227" t="s">
        <v>134</v>
      </c>
      <c r="E129" s="42"/>
      <c r="F129" s="228" t="s">
        <v>199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134</v>
      </c>
      <c r="AU129" s="19" t="s">
        <v>81</v>
      </c>
    </row>
    <row r="130" s="2" customFormat="1">
      <c r="A130" s="40"/>
      <c r="B130" s="41"/>
      <c r="C130" s="42"/>
      <c r="D130" s="254" t="s">
        <v>145</v>
      </c>
      <c r="E130" s="42"/>
      <c r="F130" s="255" t="s">
        <v>200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145</v>
      </c>
      <c r="AU130" s="19" t="s">
        <v>81</v>
      </c>
    </row>
    <row r="131" s="13" customFormat="1">
      <c r="A131" s="13"/>
      <c r="B131" s="233"/>
      <c r="C131" s="234"/>
      <c r="D131" s="227" t="s">
        <v>137</v>
      </c>
      <c r="E131" s="235" t="s">
        <v>19</v>
      </c>
      <c r="F131" s="236" t="s">
        <v>156</v>
      </c>
      <c r="G131" s="234"/>
      <c r="H131" s="235" t="s">
        <v>19</v>
      </c>
      <c r="I131" s="237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137</v>
      </c>
      <c r="AU131" s="242" t="s">
        <v>81</v>
      </c>
      <c r="AV131" s="13" t="s">
        <v>79</v>
      </c>
      <c r="AW131" s="13" t="s">
        <v>33</v>
      </c>
      <c r="AX131" s="13" t="s">
        <v>72</v>
      </c>
      <c r="AY131" s="242" t="s">
        <v>126</v>
      </c>
    </row>
    <row r="132" s="14" customFormat="1">
      <c r="A132" s="14"/>
      <c r="B132" s="243"/>
      <c r="C132" s="244"/>
      <c r="D132" s="227" t="s">
        <v>137</v>
      </c>
      <c r="E132" s="245" t="s">
        <v>19</v>
      </c>
      <c r="F132" s="246" t="s">
        <v>81</v>
      </c>
      <c r="G132" s="244"/>
      <c r="H132" s="247">
        <v>2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137</v>
      </c>
      <c r="AU132" s="253" t="s">
        <v>81</v>
      </c>
      <c r="AV132" s="14" t="s">
        <v>81</v>
      </c>
      <c r="AW132" s="14" t="s">
        <v>33</v>
      </c>
      <c r="AX132" s="14" t="s">
        <v>79</v>
      </c>
      <c r="AY132" s="253" t="s">
        <v>126</v>
      </c>
    </row>
    <row r="133" s="2" customFormat="1" ht="21.75" customHeight="1">
      <c r="A133" s="40"/>
      <c r="B133" s="41"/>
      <c r="C133" s="214" t="s">
        <v>181</v>
      </c>
      <c r="D133" s="214" t="s">
        <v>128</v>
      </c>
      <c r="E133" s="215" t="s">
        <v>213</v>
      </c>
      <c r="F133" s="216" t="s">
        <v>214</v>
      </c>
      <c r="G133" s="217" t="s">
        <v>215</v>
      </c>
      <c r="H133" s="218">
        <v>33.899999999999999</v>
      </c>
      <c r="I133" s="219"/>
      <c r="J133" s="220">
        <f>ROUND(I133*H133,2)</f>
        <v>0</v>
      </c>
      <c r="K133" s="216" t="s">
        <v>142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132</v>
      </c>
      <c r="AT133" s="225" t="s">
        <v>128</v>
      </c>
      <c r="AU133" s="225" t="s">
        <v>81</v>
      </c>
      <c r="AY133" s="19" t="s">
        <v>126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132</v>
      </c>
      <c r="BM133" s="225" t="s">
        <v>680</v>
      </c>
    </row>
    <row r="134" s="2" customFormat="1">
      <c r="A134" s="40"/>
      <c r="B134" s="41"/>
      <c r="C134" s="42"/>
      <c r="D134" s="227" t="s">
        <v>134</v>
      </c>
      <c r="E134" s="42"/>
      <c r="F134" s="228" t="s">
        <v>217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134</v>
      </c>
      <c r="AU134" s="19" t="s">
        <v>81</v>
      </c>
    </row>
    <row r="135" s="2" customFormat="1">
      <c r="A135" s="40"/>
      <c r="B135" s="41"/>
      <c r="C135" s="42"/>
      <c r="D135" s="254" t="s">
        <v>145</v>
      </c>
      <c r="E135" s="42"/>
      <c r="F135" s="255" t="s">
        <v>218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145</v>
      </c>
      <c r="AU135" s="19" t="s">
        <v>81</v>
      </c>
    </row>
    <row r="136" s="13" customFormat="1">
      <c r="A136" s="13"/>
      <c r="B136" s="233"/>
      <c r="C136" s="234"/>
      <c r="D136" s="227" t="s">
        <v>137</v>
      </c>
      <c r="E136" s="235" t="s">
        <v>19</v>
      </c>
      <c r="F136" s="236" t="s">
        <v>219</v>
      </c>
      <c r="G136" s="234"/>
      <c r="H136" s="235" t="s">
        <v>19</v>
      </c>
      <c r="I136" s="237"/>
      <c r="J136" s="234"/>
      <c r="K136" s="234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137</v>
      </c>
      <c r="AU136" s="242" t="s">
        <v>81</v>
      </c>
      <c r="AV136" s="13" t="s">
        <v>79</v>
      </c>
      <c r="AW136" s="13" t="s">
        <v>33</v>
      </c>
      <c r="AX136" s="13" t="s">
        <v>72</v>
      </c>
      <c r="AY136" s="242" t="s">
        <v>126</v>
      </c>
    </row>
    <row r="137" s="13" customFormat="1">
      <c r="A137" s="13"/>
      <c r="B137" s="233"/>
      <c r="C137" s="234"/>
      <c r="D137" s="227" t="s">
        <v>137</v>
      </c>
      <c r="E137" s="235" t="s">
        <v>19</v>
      </c>
      <c r="F137" s="236" t="s">
        <v>220</v>
      </c>
      <c r="G137" s="234"/>
      <c r="H137" s="235" t="s">
        <v>19</v>
      </c>
      <c r="I137" s="237"/>
      <c r="J137" s="234"/>
      <c r="K137" s="234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137</v>
      </c>
      <c r="AU137" s="242" t="s">
        <v>81</v>
      </c>
      <c r="AV137" s="13" t="s">
        <v>79</v>
      </c>
      <c r="AW137" s="13" t="s">
        <v>33</v>
      </c>
      <c r="AX137" s="13" t="s">
        <v>72</v>
      </c>
      <c r="AY137" s="242" t="s">
        <v>126</v>
      </c>
    </row>
    <row r="138" s="14" customFormat="1">
      <c r="A138" s="14"/>
      <c r="B138" s="243"/>
      <c r="C138" s="244"/>
      <c r="D138" s="227" t="s">
        <v>137</v>
      </c>
      <c r="E138" s="245" t="s">
        <v>19</v>
      </c>
      <c r="F138" s="246" t="s">
        <v>261</v>
      </c>
      <c r="G138" s="244"/>
      <c r="H138" s="247">
        <v>20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137</v>
      </c>
      <c r="AU138" s="253" t="s">
        <v>81</v>
      </c>
      <c r="AV138" s="14" t="s">
        <v>81</v>
      </c>
      <c r="AW138" s="14" t="s">
        <v>33</v>
      </c>
      <c r="AX138" s="14" t="s">
        <v>72</v>
      </c>
      <c r="AY138" s="253" t="s">
        <v>126</v>
      </c>
    </row>
    <row r="139" s="13" customFormat="1">
      <c r="A139" s="13"/>
      <c r="B139" s="233"/>
      <c r="C139" s="234"/>
      <c r="D139" s="227" t="s">
        <v>137</v>
      </c>
      <c r="E139" s="235" t="s">
        <v>19</v>
      </c>
      <c r="F139" s="236" t="s">
        <v>222</v>
      </c>
      <c r="G139" s="234"/>
      <c r="H139" s="235" t="s">
        <v>19</v>
      </c>
      <c r="I139" s="237"/>
      <c r="J139" s="234"/>
      <c r="K139" s="234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137</v>
      </c>
      <c r="AU139" s="242" t="s">
        <v>81</v>
      </c>
      <c r="AV139" s="13" t="s">
        <v>79</v>
      </c>
      <c r="AW139" s="13" t="s">
        <v>33</v>
      </c>
      <c r="AX139" s="13" t="s">
        <v>72</v>
      </c>
      <c r="AY139" s="242" t="s">
        <v>126</v>
      </c>
    </row>
    <row r="140" s="14" customFormat="1">
      <c r="A140" s="14"/>
      <c r="B140" s="243"/>
      <c r="C140" s="244"/>
      <c r="D140" s="227" t="s">
        <v>137</v>
      </c>
      <c r="E140" s="245" t="s">
        <v>19</v>
      </c>
      <c r="F140" s="246" t="s">
        <v>681</v>
      </c>
      <c r="G140" s="244"/>
      <c r="H140" s="247">
        <v>13.9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137</v>
      </c>
      <c r="AU140" s="253" t="s">
        <v>81</v>
      </c>
      <c r="AV140" s="14" t="s">
        <v>81</v>
      </c>
      <c r="AW140" s="14" t="s">
        <v>33</v>
      </c>
      <c r="AX140" s="14" t="s">
        <v>72</v>
      </c>
      <c r="AY140" s="253" t="s">
        <v>126</v>
      </c>
    </row>
    <row r="141" s="15" customFormat="1">
      <c r="A141" s="15"/>
      <c r="B141" s="256"/>
      <c r="C141" s="257"/>
      <c r="D141" s="227" t="s">
        <v>137</v>
      </c>
      <c r="E141" s="258" t="s">
        <v>19</v>
      </c>
      <c r="F141" s="259" t="s">
        <v>224</v>
      </c>
      <c r="G141" s="257"/>
      <c r="H141" s="260">
        <v>33.899999999999999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137</v>
      </c>
      <c r="AU141" s="266" t="s">
        <v>81</v>
      </c>
      <c r="AV141" s="15" t="s">
        <v>132</v>
      </c>
      <c r="AW141" s="15" t="s">
        <v>33</v>
      </c>
      <c r="AX141" s="15" t="s">
        <v>79</v>
      </c>
      <c r="AY141" s="266" t="s">
        <v>126</v>
      </c>
    </row>
    <row r="142" s="2" customFormat="1" ht="16.5" customHeight="1">
      <c r="A142" s="40"/>
      <c r="B142" s="41"/>
      <c r="C142" s="214" t="s">
        <v>189</v>
      </c>
      <c r="D142" s="214" t="s">
        <v>128</v>
      </c>
      <c r="E142" s="215" t="s">
        <v>226</v>
      </c>
      <c r="F142" s="216" t="s">
        <v>227</v>
      </c>
      <c r="G142" s="217" t="s">
        <v>151</v>
      </c>
      <c r="H142" s="218">
        <v>5</v>
      </c>
      <c r="I142" s="219"/>
      <c r="J142" s="220">
        <f>ROUND(I142*H142,2)</f>
        <v>0</v>
      </c>
      <c r="K142" s="216" t="s">
        <v>142</v>
      </c>
      <c r="L142" s="46"/>
      <c r="M142" s="221" t="s">
        <v>19</v>
      </c>
      <c r="N142" s="222" t="s">
        <v>43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132</v>
      </c>
      <c r="AT142" s="225" t="s">
        <v>128</v>
      </c>
      <c r="AU142" s="225" t="s">
        <v>81</v>
      </c>
      <c r="AY142" s="19" t="s">
        <v>126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132</v>
      </c>
      <c r="BM142" s="225" t="s">
        <v>682</v>
      </c>
    </row>
    <row r="143" s="2" customFormat="1">
      <c r="A143" s="40"/>
      <c r="B143" s="41"/>
      <c r="C143" s="42"/>
      <c r="D143" s="227" t="s">
        <v>134</v>
      </c>
      <c r="E143" s="42"/>
      <c r="F143" s="228" t="s">
        <v>229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134</v>
      </c>
      <c r="AU143" s="19" t="s">
        <v>81</v>
      </c>
    </row>
    <row r="144" s="2" customFormat="1">
      <c r="A144" s="40"/>
      <c r="B144" s="41"/>
      <c r="C144" s="42"/>
      <c r="D144" s="254" t="s">
        <v>145</v>
      </c>
      <c r="E144" s="42"/>
      <c r="F144" s="255" t="s">
        <v>230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145</v>
      </c>
      <c r="AU144" s="19" t="s">
        <v>81</v>
      </c>
    </row>
    <row r="145" s="13" customFormat="1">
      <c r="A145" s="13"/>
      <c r="B145" s="233"/>
      <c r="C145" s="234"/>
      <c r="D145" s="227" t="s">
        <v>137</v>
      </c>
      <c r="E145" s="235" t="s">
        <v>19</v>
      </c>
      <c r="F145" s="236" t="s">
        <v>156</v>
      </c>
      <c r="G145" s="234"/>
      <c r="H145" s="235" t="s">
        <v>19</v>
      </c>
      <c r="I145" s="237"/>
      <c r="J145" s="234"/>
      <c r="K145" s="234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137</v>
      </c>
      <c r="AU145" s="242" t="s">
        <v>81</v>
      </c>
      <c r="AV145" s="13" t="s">
        <v>79</v>
      </c>
      <c r="AW145" s="13" t="s">
        <v>33</v>
      </c>
      <c r="AX145" s="13" t="s">
        <v>72</v>
      </c>
      <c r="AY145" s="242" t="s">
        <v>126</v>
      </c>
    </row>
    <row r="146" s="14" customFormat="1">
      <c r="A146" s="14"/>
      <c r="B146" s="243"/>
      <c r="C146" s="244"/>
      <c r="D146" s="227" t="s">
        <v>137</v>
      </c>
      <c r="E146" s="245" t="s">
        <v>19</v>
      </c>
      <c r="F146" s="246" t="s">
        <v>163</v>
      </c>
      <c r="G146" s="244"/>
      <c r="H146" s="247">
        <v>5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137</v>
      </c>
      <c r="AU146" s="253" t="s">
        <v>81</v>
      </c>
      <c r="AV146" s="14" t="s">
        <v>81</v>
      </c>
      <c r="AW146" s="14" t="s">
        <v>33</v>
      </c>
      <c r="AX146" s="14" t="s">
        <v>79</v>
      </c>
      <c r="AY146" s="253" t="s">
        <v>126</v>
      </c>
    </row>
    <row r="147" s="2" customFormat="1" ht="16.5" customHeight="1">
      <c r="A147" s="40"/>
      <c r="B147" s="41"/>
      <c r="C147" s="214" t="s">
        <v>195</v>
      </c>
      <c r="D147" s="214" t="s">
        <v>128</v>
      </c>
      <c r="E147" s="215" t="s">
        <v>232</v>
      </c>
      <c r="F147" s="216" t="s">
        <v>233</v>
      </c>
      <c r="G147" s="217" t="s">
        <v>151</v>
      </c>
      <c r="H147" s="218">
        <v>2</v>
      </c>
      <c r="I147" s="219"/>
      <c r="J147" s="220">
        <f>ROUND(I147*H147,2)</f>
        <v>0</v>
      </c>
      <c r="K147" s="216" t="s">
        <v>142</v>
      </c>
      <c r="L147" s="46"/>
      <c r="M147" s="221" t="s">
        <v>19</v>
      </c>
      <c r="N147" s="222" t="s">
        <v>43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132</v>
      </c>
      <c r="AT147" s="225" t="s">
        <v>128</v>
      </c>
      <c r="AU147" s="225" t="s">
        <v>81</v>
      </c>
      <c r="AY147" s="19" t="s">
        <v>126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132</v>
      </c>
      <c r="BM147" s="225" t="s">
        <v>683</v>
      </c>
    </row>
    <row r="148" s="2" customFormat="1">
      <c r="A148" s="40"/>
      <c r="B148" s="41"/>
      <c r="C148" s="42"/>
      <c r="D148" s="227" t="s">
        <v>134</v>
      </c>
      <c r="E148" s="42"/>
      <c r="F148" s="228" t="s">
        <v>235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134</v>
      </c>
      <c r="AU148" s="19" t="s">
        <v>81</v>
      </c>
    </row>
    <row r="149" s="2" customFormat="1">
      <c r="A149" s="40"/>
      <c r="B149" s="41"/>
      <c r="C149" s="42"/>
      <c r="D149" s="254" t="s">
        <v>145</v>
      </c>
      <c r="E149" s="42"/>
      <c r="F149" s="255" t="s">
        <v>236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145</v>
      </c>
      <c r="AU149" s="19" t="s">
        <v>81</v>
      </c>
    </row>
    <row r="150" s="13" customFormat="1">
      <c r="A150" s="13"/>
      <c r="B150" s="233"/>
      <c r="C150" s="234"/>
      <c r="D150" s="227" t="s">
        <v>137</v>
      </c>
      <c r="E150" s="235" t="s">
        <v>19</v>
      </c>
      <c r="F150" s="236" t="s">
        <v>156</v>
      </c>
      <c r="G150" s="234"/>
      <c r="H150" s="235" t="s">
        <v>19</v>
      </c>
      <c r="I150" s="237"/>
      <c r="J150" s="234"/>
      <c r="K150" s="234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137</v>
      </c>
      <c r="AU150" s="242" t="s">
        <v>81</v>
      </c>
      <c r="AV150" s="13" t="s">
        <v>79</v>
      </c>
      <c r="AW150" s="13" t="s">
        <v>33</v>
      </c>
      <c r="AX150" s="13" t="s">
        <v>72</v>
      </c>
      <c r="AY150" s="242" t="s">
        <v>126</v>
      </c>
    </row>
    <row r="151" s="14" customFormat="1">
      <c r="A151" s="14"/>
      <c r="B151" s="243"/>
      <c r="C151" s="244"/>
      <c r="D151" s="227" t="s">
        <v>137</v>
      </c>
      <c r="E151" s="245" t="s">
        <v>19</v>
      </c>
      <c r="F151" s="246" t="s">
        <v>81</v>
      </c>
      <c r="G151" s="244"/>
      <c r="H151" s="247">
        <v>2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137</v>
      </c>
      <c r="AU151" s="253" t="s">
        <v>81</v>
      </c>
      <c r="AV151" s="14" t="s">
        <v>81</v>
      </c>
      <c r="AW151" s="14" t="s">
        <v>33</v>
      </c>
      <c r="AX151" s="14" t="s">
        <v>79</v>
      </c>
      <c r="AY151" s="253" t="s">
        <v>126</v>
      </c>
    </row>
    <row r="152" s="2" customFormat="1" ht="16.5" customHeight="1">
      <c r="A152" s="40"/>
      <c r="B152" s="41"/>
      <c r="C152" s="214" t="s">
        <v>162</v>
      </c>
      <c r="D152" s="214" t="s">
        <v>128</v>
      </c>
      <c r="E152" s="215" t="s">
        <v>256</v>
      </c>
      <c r="F152" s="216" t="s">
        <v>257</v>
      </c>
      <c r="G152" s="217" t="s">
        <v>151</v>
      </c>
      <c r="H152" s="218">
        <v>5</v>
      </c>
      <c r="I152" s="219"/>
      <c r="J152" s="220">
        <f>ROUND(I152*H152,2)</f>
        <v>0</v>
      </c>
      <c r="K152" s="216" t="s">
        <v>142</v>
      </c>
      <c r="L152" s="46"/>
      <c r="M152" s="221" t="s">
        <v>19</v>
      </c>
      <c r="N152" s="222" t="s">
        <v>43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132</v>
      </c>
      <c r="AT152" s="225" t="s">
        <v>128</v>
      </c>
      <c r="AU152" s="225" t="s">
        <v>81</v>
      </c>
      <c r="AY152" s="19" t="s">
        <v>126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132</v>
      </c>
      <c r="BM152" s="225" t="s">
        <v>684</v>
      </c>
    </row>
    <row r="153" s="2" customFormat="1">
      <c r="A153" s="40"/>
      <c r="B153" s="41"/>
      <c r="C153" s="42"/>
      <c r="D153" s="227" t="s">
        <v>134</v>
      </c>
      <c r="E153" s="42"/>
      <c r="F153" s="228" t="s">
        <v>259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134</v>
      </c>
      <c r="AU153" s="19" t="s">
        <v>81</v>
      </c>
    </row>
    <row r="154" s="2" customFormat="1">
      <c r="A154" s="40"/>
      <c r="B154" s="41"/>
      <c r="C154" s="42"/>
      <c r="D154" s="254" t="s">
        <v>145</v>
      </c>
      <c r="E154" s="42"/>
      <c r="F154" s="255" t="s">
        <v>260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145</v>
      </c>
      <c r="AU154" s="19" t="s">
        <v>81</v>
      </c>
    </row>
    <row r="155" s="13" customFormat="1">
      <c r="A155" s="13"/>
      <c r="B155" s="233"/>
      <c r="C155" s="234"/>
      <c r="D155" s="227" t="s">
        <v>137</v>
      </c>
      <c r="E155" s="235" t="s">
        <v>19</v>
      </c>
      <c r="F155" s="236" t="s">
        <v>156</v>
      </c>
      <c r="G155" s="234"/>
      <c r="H155" s="235" t="s">
        <v>19</v>
      </c>
      <c r="I155" s="237"/>
      <c r="J155" s="234"/>
      <c r="K155" s="234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137</v>
      </c>
      <c r="AU155" s="242" t="s">
        <v>81</v>
      </c>
      <c r="AV155" s="13" t="s">
        <v>79</v>
      </c>
      <c r="AW155" s="13" t="s">
        <v>33</v>
      </c>
      <c r="AX155" s="13" t="s">
        <v>72</v>
      </c>
      <c r="AY155" s="242" t="s">
        <v>126</v>
      </c>
    </row>
    <row r="156" s="14" customFormat="1">
      <c r="A156" s="14"/>
      <c r="B156" s="243"/>
      <c r="C156" s="244"/>
      <c r="D156" s="227" t="s">
        <v>137</v>
      </c>
      <c r="E156" s="245" t="s">
        <v>19</v>
      </c>
      <c r="F156" s="246" t="s">
        <v>163</v>
      </c>
      <c r="G156" s="244"/>
      <c r="H156" s="247">
        <v>5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137</v>
      </c>
      <c r="AU156" s="253" t="s">
        <v>81</v>
      </c>
      <c r="AV156" s="14" t="s">
        <v>81</v>
      </c>
      <c r="AW156" s="14" t="s">
        <v>33</v>
      </c>
      <c r="AX156" s="14" t="s">
        <v>79</v>
      </c>
      <c r="AY156" s="253" t="s">
        <v>126</v>
      </c>
    </row>
    <row r="157" s="2" customFormat="1" ht="16.5" customHeight="1">
      <c r="A157" s="40"/>
      <c r="B157" s="41"/>
      <c r="C157" s="214" t="s">
        <v>8</v>
      </c>
      <c r="D157" s="214" t="s">
        <v>128</v>
      </c>
      <c r="E157" s="215" t="s">
        <v>262</v>
      </c>
      <c r="F157" s="216" t="s">
        <v>263</v>
      </c>
      <c r="G157" s="217" t="s">
        <v>151</v>
      </c>
      <c r="H157" s="218">
        <v>2</v>
      </c>
      <c r="I157" s="219"/>
      <c r="J157" s="220">
        <f>ROUND(I157*H157,2)</f>
        <v>0</v>
      </c>
      <c r="K157" s="216" t="s">
        <v>142</v>
      </c>
      <c r="L157" s="46"/>
      <c r="M157" s="221" t="s">
        <v>19</v>
      </c>
      <c r="N157" s="222" t="s">
        <v>43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132</v>
      </c>
      <c r="AT157" s="225" t="s">
        <v>128</v>
      </c>
      <c r="AU157" s="225" t="s">
        <v>81</v>
      </c>
      <c r="AY157" s="19" t="s">
        <v>126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132</v>
      </c>
      <c r="BM157" s="225" t="s">
        <v>685</v>
      </c>
    </row>
    <row r="158" s="2" customFormat="1">
      <c r="A158" s="40"/>
      <c r="B158" s="41"/>
      <c r="C158" s="42"/>
      <c r="D158" s="227" t="s">
        <v>134</v>
      </c>
      <c r="E158" s="42"/>
      <c r="F158" s="228" t="s">
        <v>265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134</v>
      </c>
      <c r="AU158" s="19" t="s">
        <v>81</v>
      </c>
    </row>
    <row r="159" s="2" customFormat="1">
      <c r="A159" s="40"/>
      <c r="B159" s="41"/>
      <c r="C159" s="42"/>
      <c r="D159" s="254" t="s">
        <v>145</v>
      </c>
      <c r="E159" s="42"/>
      <c r="F159" s="255" t="s">
        <v>266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145</v>
      </c>
      <c r="AU159" s="19" t="s">
        <v>81</v>
      </c>
    </row>
    <row r="160" s="13" customFormat="1">
      <c r="A160" s="13"/>
      <c r="B160" s="233"/>
      <c r="C160" s="234"/>
      <c r="D160" s="227" t="s">
        <v>137</v>
      </c>
      <c r="E160" s="235" t="s">
        <v>19</v>
      </c>
      <c r="F160" s="236" t="s">
        <v>156</v>
      </c>
      <c r="G160" s="234"/>
      <c r="H160" s="235" t="s">
        <v>19</v>
      </c>
      <c r="I160" s="237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137</v>
      </c>
      <c r="AU160" s="242" t="s">
        <v>81</v>
      </c>
      <c r="AV160" s="13" t="s">
        <v>79</v>
      </c>
      <c r="AW160" s="13" t="s">
        <v>33</v>
      </c>
      <c r="AX160" s="13" t="s">
        <v>72</v>
      </c>
      <c r="AY160" s="242" t="s">
        <v>126</v>
      </c>
    </row>
    <row r="161" s="14" customFormat="1">
      <c r="A161" s="14"/>
      <c r="B161" s="243"/>
      <c r="C161" s="244"/>
      <c r="D161" s="227" t="s">
        <v>137</v>
      </c>
      <c r="E161" s="245" t="s">
        <v>19</v>
      </c>
      <c r="F161" s="246" t="s">
        <v>81</v>
      </c>
      <c r="G161" s="244"/>
      <c r="H161" s="247">
        <v>2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137</v>
      </c>
      <c r="AU161" s="253" t="s">
        <v>81</v>
      </c>
      <c r="AV161" s="14" t="s">
        <v>81</v>
      </c>
      <c r="AW161" s="14" t="s">
        <v>33</v>
      </c>
      <c r="AX161" s="14" t="s">
        <v>79</v>
      </c>
      <c r="AY161" s="253" t="s">
        <v>126</v>
      </c>
    </row>
    <row r="162" s="2" customFormat="1" ht="16.5" customHeight="1">
      <c r="A162" s="40"/>
      <c r="B162" s="41"/>
      <c r="C162" s="214" t="s">
        <v>212</v>
      </c>
      <c r="D162" s="214" t="s">
        <v>128</v>
      </c>
      <c r="E162" s="215" t="s">
        <v>285</v>
      </c>
      <c r="F162" s="216" t="s">
        <v>286</v>
      </c>
      <c r="G162" s="217" t="s">
        <v>151</v>
      </c>
      <c r="H162" s="218">
        <v>5</v>
      </c>
      <c r="I162" s="219"/>
      <c r="J162" s="220">
        <f>ROUND(I162*H162,2)</f>
        <v>0</v>
      </c>
      <c r="K162" s="216" t="s">
        <v>142</v>
      </c>
      <c r="L162" s="46"/>
      <c r="M162" s="221" t="s">
        <v>19</v>
      </c>
      <c r="N162" s="222" t="s">
        <v>43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132</v>
      </c>
      <c r="AT162" s="225" t="s">
        <v>128</v>
      </c>
      <c r="AU162" s="225" t="s">
        <v>81</v>
      </c>
      <c r="AY162" s="19" t="s">
        <v>126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132</v>
      </c>
      <c r="BM162" s="225" t="s">
        <v>686</v>
      </c>
    </row>
    <row r="163" s="2" customFormat="1">
      <c r="A163" s="40"/>
      <c r="B163" s="41"/>
      <c r="C163" s="42"/>
      <c r="D163" s="227" t="s">
        <v>134</v>
      </c>
      <c r="E163" s="42"/>
      <c r="F163" s="228" t="s">
        <v>288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134</v>
      </c>
      <c r="AU163" s="19" t="s">
        <v>81</v>
      </c>
    </row>
    <row r="164" s="2" customFormat="1">
      <c r="A164" s="40"/>
      <c r="B164" s="41"/>
      <c r="C164" s="42"/>
      <c r="D164" s="254" t="s">
        <v>145</v>
      </c>
      <c r="E164" s="42"/>
      <c r="F164" s="255" t="s">
        <v>289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145</v>
      </c>
      <c r="AU164" s="19" t="s">
        <v>81</v>
      </c>
    </row>
    <row r="165" s="13" customFormat="1">
      <c r="A165" s="13"/>
      <c r="B165" s="233"/>
      <c r="C165" s="234"/>
      <c r="D165" s="227" t="s">
        <v>137</v>
      </c>
      <c r="E165" s="235" t="s">
        <v>19</v>
      </c>
      <c r="F165" s="236" t="s">
        <v>156</v>
      </c>
      <c r="G165" s="234"/>
      <c r="H165" s="235" t="s">
        <v>19</v>
      </c>
      <c r="I165" s="237"/>
      <c r="J165" s="234"/>
      <c r="K165" s="234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137</v>
      </c>
      <c r="AU165" s="242" t="s">
        <v>81</v>
      </c>
      <c r="AV165" s="13" t="s">
        <v>79</v>
      </c>
      <c r="AW165" s="13" t="s">
        <v>33</v>
      </c>
      <c r="AX165" s="13" t="s">
        <v>72</v>
      </c>
      <c r="AY165" s="242" t="s">
        <v>126</v>
      </c>
    </row>
    <row r="166" s="14" customFormat="1">
      <c r="A166" s="14"/>
      <c r="B166" s="243"/>
      <c r="C166" s="244"/>
      <c r="D166" s="227" t="s">
        <v>137</v>
      </c>
      <c r="E166" s="245" t="s">
        <v>19</v>
      </c>
      <c r="F166" s="246" t="s">
        <v>163</v>
      </c>
      <c r="G166" s="244"/>
      <c r="H166" s="247">
        <v>5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137</v>
      </c>
      <c r="AU166" s="253" t="s">
        <v>81</v>
      </c>
      <c r="AV166" s="14" t="s">
        <v>81</v>
      </c>
      <c r="AW166" s="14" t="s">
        <v>33</v>
      </c>
      <c r="AX166" s="14" t="s">
        <v>79</v>
      </c>
      <c r="AY166" s="253" t="s">
        <v>126</v>
      </c>
    </row>
    <row r="167" s="2" customFormat="1" ht="16.5" customHeight="1">
      <c r="A167" s="40"/>
      <c r="B167" s="41"/>
      <c r="C167" s="214" t="s">
        <v>225</v>
      </c>
      <c r="D167" s="214" t="s">
        <v>128</v>
      </c>
      <c r="E167" s="215" t="s">
        <v>291</v>
      </c>
      <c r="F167" s="216" t="s">
        <v>292</v>
      </c>
      <c r="G167" s="217" t="s">
        <v>151</v>
      </c>
      <c r="H167" s="218">
        <v>2</v>
      </c>
      <c r="I167" s="219"/>
      <c r="J167" s="220">
        <f>ROUND(I167*H167,2)</f>
        <v>0</v>
      </c>
      <c r="K167" s="216" t="s">
        <v>142</v>
      </c>
      <c r="L167" s="46"/>
      <c r="M167" s="221" t="s">
        <v>19</v>
      </c>
      <c r="N167" s="222" t="s">
        <v>43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132</v>
      </c>
      <c r="AT167" s="225" t="s">
        <v>128</v>
      </c>
      <c r="AU167" s="225" t="s">
        <v>81</v>
      </c>
      <c r="AY167" s="19" t="s">
        <v>126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79</v>
      </c>
      <c r="BK167" s="226">
        <f>ROUND(I167*H167,2)</f>
        <v>0</v>
      </c>
      <c r="BL167" s="19" t="s">
        <v>132</v>
      </c>
      <c r="BM167" s="225" t="s">
        <v>687</v>
      </c>
    </row>
    <row r="168" s="2" customFormat="1">
      <c r="A168" s="40"/>
      <c r="B168" s="41"/>
      <c r="C168" s="42"/>
      <c r="D168" s="227" t="s">
        <v>134</v>
      </c>
      <c r="E168" s="42"/>
      <c r="F168" s="228" t="s">
        <v>294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134</v>
      </c>
      <c r="AU168" s="19" t="s">
        <v>81</v>
      </c>
    </row>
    <row r="169" s="2" customFormat="1">
      <c r="A169" s="40"/>
      <c r="B169" s="41"/>
      <c r="C169" s="42"/>
      <c r="D169" s="254" t="s">
        <v>145</v>
      </c>
      <c r="E169" s="42"/>
      <c r="F169" s="255" t="s">
        <v>295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145</v>
      </c>
      <c r="AU169" s="19" t="s">
        <v>81</v>
      </c>
    </row>
    <row r="170" s="13" customFormat="1">
      <c r="A170" s="13"/>
      <c r="B170" s="233"/>
      <c r="C170" s="234"/>
      <c r="D170" s="227" t="s">
        <v>137</v>
      </c>
      <c r="E170" s="235" t="s">
        <v>19</v>
      </c>
      <c r="F170" s="236" t="s">
        <v>156</v>
      </c>
      <c r="G170" s="234"/>
      <c r="H170" s="235" t="s">
        <v>19</v>
      </c>
      <c r="I170" s="237"/>
      <c r="J170" s="234"/>
      <c r="K170" s="234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137</v>
      </c>
      <c r="AU170" s="242" t="s">
        <v>81</v>
      </c>
      <c r="AV170" s="13" t="s">
        <v>79</v>
      </c>
      <c r="AW170" s="13" t="s">
        <v>33</v>
      </c>
      <c r="AX170" s="13" t="s">
        <v>72</v>
      </c>
      <c r="AY170" s="242" t="s">
        <v>126</v>
      </c>
    </row>
    <row r="171" s="14" customFormat="1">
      <c r="A171" s="14"/>
      <c r="B171" s="243"/>
      <c r="C171" s="244"/>
      <c r="D171" s="227" t="s">
        <v>137</v>
      </c>
      <c r="E171" s="245" t="s">
        <v>19</v>
      </c>
      <c r="F171" s="246" t="s">
        <v>81</v>
      </c>
      <c r="G171" s="244"/>
      <c r="H171" s="247">
        <v>2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137</v>
      </c>
      <c r="AU171" s="253" t="s">
        <v>81</v>
      </c>
      <c r="AV171" s="14" t="s">
        <v>81</v>
      </c>
      <c r="AW171" s="14" t="s">
        <v>33</v>
      </c>
      <c r="AX171" s="14" t="s">
        <v>79</v>
      </c>
      <c r="AY171" s="253" t="s">
        <v>126</v>
      </c>
    </row>
    <row r="172" s="2" customFormat="1" ht="21.75" customHeight="1">
      <c r="A172" s="40"/>
      <c r="B172" s="41"/>
      <c r="C172" s="214" t="s">
        <v>231</v>
      </c>
      <c r="D172" s="214" t="s">
        <v>128</v>
      </c>
      <c r="E172" s="215" t="s">
        <v>309</v>
      </c>
      <c r="F172" s="216" t="s">
        <v>310</v>
      </c>
      <c r="G172" s="217" t="s">
        <v>215</v>
      </c>
      <c r="H172" s="218">
        <v>33.899999999999999</v>
      </c>
      <c r="I172" s="219"/>
      <c r="J172" s="220">
        <f>ROUND(I172*H172,2)</f>
        <v>0</v>
      </c>
      <c r="K172" s="216" t="s">
        <v>142</v>
      </c>
      <c r="L172" s="46"/>
      <c r="M172" s="221" t="s">
        <v>19</v>
      </c>
      <c r="N172" s="222" t="s">
        <v>43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132</v>
      </c>
      <c r="AT172" s="225" t="s">
        <v>128</v>
      </c>
      <c r="AU172" s="225" t="s">
        <v>81</v>
      </c>
      <c r="AY172" s="19" t="s">
        <v>126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132</v>
      </c>
      <c r="BM172" s="225" t="s">
        <v>688</v>
      </c>
    </row>
    <row r="173" s="2" customFormat="1">
      <c r="A173" s="40"/>
      <c r="B173" s="41"/>
      <c r="C173" s="42"/>
      <c r="D173" s="227" t="s">
        <v>134</v>
      </c>
      <c r="E173" s="42"/>
      <c r="F173" s="228" t="s">
        <v>312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134</v>
      </c>
      <c r="AU173" s="19" t="s">
        <v>81</v>
      </c>
    </row>
    <row r="174" s="2" customFormat="1">
      <c r="A174" s="40"/>
      <c r="B174" s="41"/>
      <c r="C174" s="42"/>
      <c r="D174" s="254" t="s">
        <v>145</v>
      </c>
      <c r="E174" s="42"/>
      <c r="F174" s="255" t="s">
        <v>313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145</v>
      </c>
      <c r="AU174" s="19" t="s">
        <v>81</v>
      </c>
    </row>
    <row r="175" s="2" customFormat="1">
      <c r="A175" s="40"/>
      <c r="B175" s="41"/>
      <c r="C175" s="42"/>
      <c r="D175" s="227" t="s">
        <v>135</v>
      </c>
      <c r="E175" s="42"/>
      <c r="F175" s="232" t="s">
        <v>314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135</v>
      </c>
      <c r="AU175" s="19" t="s">
        <v>81</v>
      </c>
    </row>
    <row r="176" s="13" customFormat="1">
      <c r="A176" s="13"/>
      <c r="B176" s="233"/>
      <c r="C176" s="234"/>
      <c r="D176" s="227" t="s">
        <v>137</v>
      </c>
      <c r="E176" s="235" t="s">
        <v>19</v>
      </c>
      <c r="F176" s="236" t="s">
        <v>219</v>
      </c>
      <c r="G176" s="234"/>
      <c r="H176" s="235" t="s">
        <v>19</v>
      </c>
      <c r="I176" s="237"/>
      <c r="J176" s="234"/>
      <c r="K176" s="234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137</v>
      </c>
      <c r="AU176" s="242" t="s">
        <v>81</v>
      </c>
      <c r="AV176" s="13" t="s">
        <v>79</v>
      </c>
      <c r="AW176" s="13" t="s">
        <v>33</v>
      </c>
      <c r="AX176" s="13" t="s">
        <v>72</v>
      </c>
      <c r="AY176" s="242" t="s">
        <v>126</v>
      </c>
    </row>
    <row r="177" s="13" customFormat="1">
      <c r="A177" s="13"/>
      <c r="B177" s="233"/>
      <c r="C177" s="234"/>
      <c r="D177" s="227" t="s">
        <v>137</v>
      </c>
      <c r="E177" s="235" t="s">
        <v>19</v>
      </c>
      <c r="F177" s="236" t="s">
        <v>220</v>
      </c>
      <c r="G177" s="234"/>
      <c r="H177" s="235" t="s">
        <v>19</v>
      </c>
      <c r="I177" s="237"/>
      <c r="J177" s="234"/>
      <c r="K177" s="234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137</v>
      </c>
      <c r="AU177" s="242" t="s">
        <v>81</v>
      </c>
      <c r="AV177" s="13" t="s">
        <v>79</v>
      </c>
      <c r="AW177" s="13" t="s">
        <v>33</v>
      </c>
      <c r="AX177" s="13" t="s">
        <v>72</v>
      </c>
      <c r="AY177" s="242" t="s">
        <v>126</v>
      </c>
    </row>
    <row r="178" s="14" customFormat="1">
      <c r="A178" s="14"/>
      <c r="B178" s="243"/>
      <c r="C178" s="244"/>
      <c r="D178" s="227" t="s">
        <v>137</v>
      </c>
      <c r="E178" s="245" t="s">
        <v>19</v>
      </c>
      <c r="F178" s="246" t="s">
        <v>261</v>
      </c>
      <c r="G178" s="244"/>
      <c r="H178" s="247">
        <v>20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137</v>
      </c>
      <c r="AU178" s="253" t="s">
        <v>81</v>
      </c>
      <c r="AV178" s="14" t="s">
        <v>81</v>
      </c>
      <c r="AW178" s="14" t="s">
        <v>33</v>
      </c>
      <c r="AX178" s="14" t="s">
        <v>72</v>
      </c>
      <c r="AY178" s="253" t="s">
        <v>126</v>
      </c>
    </row>
    <row r="179" s="13" customFormat="1">
      <c r="A179" s="13"/>
      <c r="B179" s="233"/>
      <c r="C179" s="234"/>
      <c r="D179" s="227" t="s">
        <v>137</v>
      </c>
      <c r="E179" s="235" t="s">
        <v>19</v>
      </c>
      <c r="F179" s="236" t="s">
        <v>222</v>
      </c>
      <c r="G179" s="234"/>
      <c r="H179" s="235" t="s">
        <v>19</v>
      </c>
      <c r="I179" s="237"/>
      <c r="J179" s="234"/>
      <c r="K179" s="234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137</v>
      </c>
      <c r="AU179" s="242" t="s">
        <v>81</v>
      </c>
      <c r="AV179" s="13" t="s">
        <v>79</v>
      </c>
      <c r="AW179" s="13" t="s">
        <v>33</v>
      </c>
      <c r="AX179" s="13" t="s">
        <v>72</v>
      </c>
      <c r="AY179" s="242" t="s">
        <v>126</v>
      </c>
    </row>
    <row r="180" s="14" customFormat="1">
      <c r="A180" s="14"/>
      <c r="B180" s="243"/>
      <c r="C180" s="244"/>
      <c r="D180" s="227" t="s">
        <v>137</v>
      </c>
      <c r="E180" s="245" t="s">
        <v>19</v>
      </c>
      <c r="F180" s="246" t="s">
        <v>689</v>
      </c>
      <c r="G180" s="244"/>
      <c r="H180" s="247">
        <v>13.9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137</v>
      </c>
      <c r="AU180" s="253" t="s">
        <v>81</v>
      </c>
      <c r="AV180" s="14" t="s">
        <v>81</v>
      </c>
      <c r="AW180" s="14" t="s">
        <v>33</v>
      </c>
      <c r="AX180" s="14" t="s">
        <v>72</v>
      </c>
      <c r="AY180" s="253" t="s">
        <v>126</v>
      </c>
    </row>
    <row r="181" s="15" customFormat="1">
      <c r="A181" s="15"/>
      <c r="B181" s="256"/>
      <c r="C181" s="257"/>
      <c r="D181" s="227" t="s">
        <v>137</v>
      </c>
      <c r="E181" s="258" t="s">
        <v>19</v>
      </c>
      <c r="F181" s="259" t="s">
        <v>224</v>
      </c>
      <c r="G181" s="257"/>
      <c r="H181" s="260">
        <v>33.899999999999999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6" t="s">
        <v>137</v>
      </c>
      <c r="AU181" s="266" t="s">
        <v>81</v>
      </c>
      <c r="AV181" s="15" t="s">
        <v>132</v>
      </c>
      <c r="AW181" s="15" t="s">
        <v>33</v>
      </c>
      <c r="AX181" s="15" t="s">
        <v>79</v>
      </c>
      <c r="AY181" s="266" t="s">
        <v>126</v>
      </c>
    </row>
    <row r="182" s="2" customFormat="1" ht="21.75" customHeight="1">
      <c r="A182" s="40"/>
      <c r="B182" s="41"/>
      <c r="C182" s="214" t="s">
        <v>237</v>
      </c>
      <c r="D182" s="214" t="s">
        <v>128</v>
      </c>
      <c r="E182" s="215" t="s">
        <v>316</v>
      </c>
      <c r="F182" s="216" t="s">
        <v>317</v>
      </c>
      <c r="G182" s="217" t="s">
        <v>215</v>
      </c>
      <c r="H182" s="218">
        <v>12.9</v>
      </c>
      <c r="I182" s="219"/>
      <c r="J182" s="220">
        <f>ROUND(I182*H182,2)</f>
        <v>0</v>
      </c>
      <c r="K182" s="216" t="s">
        <v>142</v>
      </c>
      <c r="L182" s="46"/>
      <c r="M182" s="221" t="s">
        <v>19</v>
      </c>
      <c r="N182" s="222" t="s">
        <v>43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132</v>
      </c>
      <c r="AT182" s="225" t="s">
        <v>128</v>
      </c>
      <c r="AU182" s="225" t="s">
        <v>81</v>
      </c>
      <c r="AY182" s="19" t="s">
        <v>126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132</v>
      </c>
      <c r="BM182" s="225" t="s">
        <v>690</v>
      </c>
    </row>
    <row r="183" s="2" customFormat="1">
      <c r="A183" s="40"/>
      <c r="B183" s="41"/>
      <c r="C183" s="42"/>
      <c r="D183" s="227" t="s">
        <v>134</v>
      </c>
      <c r="E183" s="42"/>
      <c r="F183" s="228" t="s">
        <v>319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134</v>
      </c>
      <c r="AU183" s="19" t="s">
        <v>81</v>
      </c>
    </row>
    <row r="184" s="2" customFormat="1">
      <c r="A184" s="40"/>
      <c r="B184" s="41"/>
      <c r="C184" s="42"/>
      <c r="D184" s="254" t="s">
        <v>145</v>
      </c>
      <c r="E184" s="42"/>
      <c r="F184" s="255" t="s">
        <v>320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145</v>
      </c>
      <c r="AU184" s="19" t="s">
        <v>81</v>
      </c>
    </row>
    <row r="185" s="2" customFormat="1">
      <c r="A185" s="40"/>
      <c r="B185" s="41"/>
      <c r="C185" s="42"/>
      <c r="D185" s="227" t="s">
        <v>135</v>
      </c>
      <c r="E185" s="42"/>
      <c r="F185" s="232" t="s">
        <v>321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135</v>
      </c>
      <c r="AU185" s="19" t="s">
        <v>81</v>
      </c>
    </row>
    <row r="186" s="13" customFormat="1">
      <c r="A186" s="13"/>
      <c r="B186" s="233"/>
      <c r="C186" s="234"/>
      <c r="D186" s="227" t="s">
        <v>137</v>
      </c>
      <c r="E186" s="235" t="s">
        <v>19</v>
      </c>
      <c r="F186" s="236" t="s">
        <v>219</v>
      </c>
      <c r="G186" s="234"/>
      <c r="H186" s="235" t="s">
        <v>19</v>
      </c>
      <c r="I186" s="237"/>
      <c r="J186" s="234"/>
      <c r="K186" s="234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137</v>
      </c>
      <c r="AU186" s="242" t="s">
        <v>81</v>
      </c>
      <c r="AV186" s="13" t="s">
        <v>79</v>
      </c>
      <c r="AW186" s="13" t="s">
        <v>33</v>
      </c>
      <c r="AX186" s="13" t="s">
        <v>72</v>
      </c>
      <c r="AY186" s="242" t="s">
        <v>126</v>
      </c>
    </row>
    <row r="187" s="13" customFormat="1">
      <c r="A187" s="13"/>
      <c r="B187" s="233"/>
      <c r="C187" s="234"/>
      <c r="D187" s="227" t="s">
        <v>137</v>
      </c>
      <c r="E187" s="235" t="s">
        <v>19</v>
      </c>
      <c r="F187" s="236" t="s">
        <v>220</v>
      </c>
      <c r="G187" s="234"/>
      <c r="H187" s="235" t="s">
        <v>19</v>
      </c>
      <c r="I187" s="237"/>
      <c r="J187" s="234"/>
      <c r="K187" s="234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137</v>
      </c>
      <c r="AU187" s="242" t="s">
        <v>81</v>
      </c>
      <c r="AV187" s="13" t="s">
        <v>79</v>
      </c>
      <c r="AW187" s="13" t="s">
        <v>33</v>
      </c>
      <c r="AX187" s="13" t="s">
        <v>72</v>
      </c>
      <c r="AY187" s="242" t="s">
        <v>126</v>
      </c>
    </row>
    <row r="188" s="14" customFormat="1">
      <c r="A188" s="14"/>
      <c r="B188" s="243"/>
      <c r="C188" s="244"/>
      <c r="D188" s="227" t="s">
        <v>137</v>
      </c>
      <c r="E188" s="245" t="s">
        <v>19</v>
      </c>
      <c r="F188" s="246" t="s">
        <v>261</v>
      </c>
      <c r="G188" s="244"/>
      <c r="H188" s="247">
        <v>20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137</v>
      </c>
      <c r="AU188" s="253" t="s">
        <v>81</v>
      </c>
      <c r="AV188" s="14" t="s">
        <v>81</v>
      </c>
      <c r="AW188" s="14" t="s">
        <v>33</v>
      </c>
      <c r="AX188" s="14" t="s">
        <v>72</v>
      </c>
      <c r="AY188" s="253" t="s">
        <v>126</v>
      </c>
    </row>
    <row r="189" s="13" customFormat="1">
      <c r="A189" s="13"/>
      <c r="B189" s="233"/>
      <c r="C189" s="234"/>
      <c r="D189" s="227" t="s">
        <v>137</v>
      </c>
      <c r="E189" s="235" t="s">
        <v>19</v>
      </c>
      <c r="F189" s="236" t="s">
        <v>222</v>
      </c>
      <c r="G189" s="234"/>
      <c r="H189" s="235" t="s">
        <v>19</v>
      </c>
      <c r="I189" s="237"/>
      <c r="J189" s="234"/>
      <c r="K189" s="234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137</v>
      </c>
      <c r="AU189" s="242" t="s">
        <v>81</v>
      </c>
      <c r="AV189" s="13" t="s">
        <v>79</v>
      </c>
      <c r="AW189" s="13" t="s">
        <v>33</v>
      </c>
      <c r="AX189" s="13" t="s">
        <v>72</v>
      </c>
      <c r="AY189" s="242" t="s">
        <v>126</v>
      </c>
    </row>
    <row r="190" s="14" customFormat="1">
      <c r="A190" s="14"/>
      <c r="B190" s="243"/>
      <c r="C190" s="244"/>
      <c r="D190" s="227" t="s">
        <v>137</v>
      </c>
      <c r="E190" s="245" t="s">
        <v>19</v>
      </c>
      <c r="F190" s="246" t="s">
        <v>689</v>
      </c>
      <c r="G190" s="244"/>
      <c r="H190" s="247">
        <v>13.9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137</v>
      </c>
      <c r="AU190" s="253" t="s">
        <v>81</v>
      </c>
      <c r="AV190" s="14" t="s">
        <v>81</v>
      </c>
      <c r="AW190" s="14" t="s">
        <v>33</v>
      </c>
      <c r="AX190" s="14" t="s">
        <v>72</v>
      </c>
      <c r="AY190" s="253" t="s">
        <v>126</v>
      </c>
    </row>
    <row r="191" s="13" customFormat="1">
      <c r="A191" s="13"/>
      <c r="B191" s="233"/>
      <c r="C191" s="234"/>
      <c r="D191" s="227" t="s">
        <v>137</v>
      </c>
      <c r="E191" s="235" t="s">
        <v>19</v>
      </c>
      <c r="F191" s="236" t="s">
        <v>691</v>
      </c>
      <c r="G191" s="234"/>
      <c r="H191" s="235" t="s">
        <v>19</v>
      </c>
      <c r="I191" s="237"/>
      <c r="J191" s="234"/>
      <c r="K191" s="234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137</v>
      </c>
      <c r="AU191" s="242" t="s">
        <v>81</v>
      </c>
      <c r="AV191" s="13" t="s">
        <v>79</v>
      </c>
      <c r="AW191" s="13" t="s">
        <v>33</v>
      </c>
      <c r="AX191" s="13" t="s">
        <v>72</v>
      </c>
      <c r="AY191" s="242" t="s">
        <v>126</v>
      </c>
    </row>
    <row r="192" s="14" customFormat="1">
      <c r="A192" s="14"/>
      <c r="B192" s="243"/>
      <c r="C192" s="244"/>
      <c r="D192" s="227" t="s">
        <v>137</v>
      </c>
      <c r="E192" s="245" t="s">
        <v>19</v>
      </c>
      <c r="F192" s="246" t="s">
        <v>692</v>
      </c>
      <c r="G192" s="244"/>
      <c r="H192" s="247">
        <v>-21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137</v>
      </c>
      <c r="AU192" s="253" t="s">
        <v>81</v>
      </c>
      <c r="AV192" s="14" t="s">
        <v>81</v>
      </c>
      <c r="AW192" s="14" t="s">
        <v>33</v>
      </c>
      <c r="AX192" s="14" t="s">
        <v>72</v>
      </c>
      <c r="AY192" s="253" t="s">
        <v>126</v>
      </c>
    </row>
    <row r="193" s="15" customFormat="1">
      <c r="A193" s="15"/>
      <c r="B193" s="256"/>
      <c r="C193" s="257"/>
      <c r="D193" s="227" t="s">
        <v>137</v>
      </c>
      <c r="E193" s="258" t="s">
        <v>19</v>
      </c>
      <c r="F193" s="259" t="s">
        <v>224</v>
      </c>
      <c r="G193" s="257"/>
      <c r="H193" s="260">
        <v>12.899999999999999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6" t="s">
        <v>137</v>
      </c>
      <c r="AU193" s="266" t="s">
        <v>81</v>
      </c>
      <c r="AV193" s="15" t="s">
        <v>132</v>
      </c>
      <c r="AW193" s="15" t="s">
        <v>33</v>
      </c>
      <c r="AX193" s="15" t="s">
        <v>79</v>
      </c>
      <c r="AY193" s="266" t="s">
        <v>126</v>
      </c>
    </row>
    <row r="194" s="2" customFormat="1" ht="24.15" customHeight="1">
      <c r="A194" s="40"/>
      <c r="B194" s="41"/>
      <c r="C194" s="214" t="s">
        <v>243</v>
      </c>
      <c r="D194" s="214" t="s">
        <v>128</v>
      </c>
      <c r="E194" s="215" t="s">
        <v>323</v>
      </c>
      <c r="F194" s="216" t="s">
        <v>324</v>
      </c>
      <c r="G194" s="217" t="s">
        <v>215</v>
      </c>
      <c r="H194" s="218">
        <v>129</v>
      </c>
      <c r="I194" s="219"/>
      <c r="J194" s="220">
        <f>ROUND(I194*H194,2)</f>
        <v>0</v>
      </c>
      <c r="K194" s="216" t="s">
        <v>142</v>
      </c>
      <c r="L194" s="46"/>
      <c r="M194" s="221" t="s">
        <v>19</v>
      </c>
      <c r="N194" s="222" t="s">
        <v>43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132</v>
      </c>
      <c r="AT194" s="225" t="s">
        <v>128</v>
      </c>
      <c r="AU194" s="225" t="s">
        <v>81</v>
      </c>
      <c r="AY194" s="19" t="s">
        <v>126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132</v>
      </c>
      <c r="BM194" s="225" t="s">
        <v>693</v>
      </c>
    </row>
    <row r="195" s="2" customFormat="1">
      <c r="A195" s="40"/>
      <c r="B195" s="41"/>
      <c r="C195" s="42"/>
      <c r="D195" s="227" t="s">
        <v>134</v>
      </c>
      <c r="E195" s="42"/>
      <c r="F195" s="228" t="s">
        <v>326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134</v>
      </c>
      <c r="AU195" s="19" t="s">
        <v>81</v>
      </c>
    </row>
    <row r="196" s="2" customFormat="1">
      <c r="A196" s="40"/>
      <c r="B196" s="41"/>
      <c r="C196" s="42"/>
      <c r="D196" s="254" t="s">
        <v>145</v>
      </c>
      <c r="E196" s="42"/>
      <c r="F196" s="255" t="s">
        <v>327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145</v>
      </c>
      <c r="AU196" s="19" t="s">
        <v>81</v>
      </c>
    </row>
    <row r="197" s="13" customFormat="1">
      <c r="A197" s="13"/>
      <c r="B197" s="233"/>
      <c r="C197" s="234"/>
      <c r="D197" s="227" t="s">
        <v>137</v>
      </c>
      <c r="E197" s="235" t="s">
        <v>19</v>
      </c>
      <c r="F197" s="236" t="s">
        <v>328</v>
      </c>
      <c r="G197" s="234"/>
      <c r="H197" s="235" t="s">
        <v>19</v>
      </c>
      <c r="I197" s="237"/>
      <c r="J197" s="234"/>
      <c r="K197" s="234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137</v>
      </c>
      <c r="AU197" s="242" t="s">
        <v>81</v>
      </c>
      <c r="AV197" s="13" t="s">
        <v>79</v>
      </c>
      <c r="AW197" s="13" t="s">
        <v>33</v>
      </c>
      <c r="AX197" s="13" t="s">
        <v>72</v>
      </c>
      <c r="AY197" s="242" t="s">
        <v>126</v>
      </c>
    </row>
    <row r="198" s="14" customFormat="1">
      <c r="A198" s="14"/>
      <c r="B198" s="243"/>
      <c r="C198" s="244"/>
      <c r="D198" s="227" t="s">
        <v>137</v>
      </c>
      <c r="E198" s="245" t="s">
        <v>19</v>
      </c>
      <c r="F198" s="246" t="s">
        <v>694</v>
      </c>
      <c r="G198" s="244"/>
      <c r="H198" s="247">
        <v>129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137</v>
      </c>
      <c r="AU198" s="253" t="s">
        <v>81</v>
      </c>
      <c r="AV198" s="14" t="s">
        <v>81</v>
      </c>
      <c r="AW198" s="14" t="s">
        <v>33</v>
      </c>
      <c r="AX198" s="14" t="s">
        <v>79</v>
      </c>
      <c r="AY198" s="253" t="s">
        <v>126</v>
      </c>
    </row>
    <row r="199" s="2" customFormat="1" ht="16.5" customHeight="1">
      <c r="A199" s="40"/>
      <c r="B199" s="41"/>
      <c r="C199" s="214" t="s">
        <v>249</v>
      </c>
      <c r="D199" s="214" t="s">
        <v>128</v>
      </c>
      <c r="E199" s="215" t="s">
        <v>331</v>
      </c>
      <c r="F199" s="216" t="s">
        <v>332</v>
      </c>
      <c r="G199" s="217" t="s">
        <v>215</v>
      </c>
      <c r="H199" s="218">
        <v>33.899999999999999</v>
      </c>
      <c r="I199" s="219"/>
      <c r="J199" s="220">
        <f>ROUND(I199*H199,2)</f>
        <v>0</v>
      </c>
      <c r="K199" s="216" t="s">
        <v>142</v>
      </c>
      <c r="L199" s="46"/>
      <c r="M199" s="221" t="s">
        <v>19</v>
      </c>
      <c r="N199" s="222" t="s">
        <v>43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132</v>
      </c>
      <c r="AT199" s="225" t="s">
        <v>128</v>
      </c>
      <c r="AU199" s="225" t="s">
        <v>81</v>
      </c>
      <c r="AY199" s="19" t="s">
        <v>126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132</v>
      </c>
      <c r="BM199" s="225" t="s">
        <v>695</v>
      </c>
    </row>
    <row r="200" s="2" customFormat="1">
      <c r="A200" s="40"/>
      <c r="B200" s="41"/>
      <c r="C200" s="42"/>
      <c r="D200" s="227" t="s">
        <v>134</v>
      </c>
      <c r="E200" s="42"/>
      <c r="F200" s="228" t="s">
        <v>334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134</v>
      </c>
      <c r="AU200" s="19" t="s">
        <v>81</v>
      </c>
    </row>
    <row r="201" s="2" customFormat="1">
      <c r="A201" s="40"/>
      <c r="B201" s="41"/>
      <c r="C201" s="42"/>
      <c r="D201" s="254" t="s">
        <v>145</v>
      </c>
      <c r="E201" s="42"/>
      <c r="F201" s="255" t="s">
        <v>335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145</v>
      </c>
      <c r="AU201" s="19" t="s">
        <v>81</v>
      </c>
    </row>
    <row r="202" s="2" customFormat="1">
      <c r="A202" s="40"/>
      <c r="B202" s="41"/>
      <c r="C202" s="42"/>
      <c r="D202" s="227" t="s">
        <v>135</v>
      </c>
      <c r="E202" s="42"/>
      <c r="F202" s="232" t="s">
        <v>336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135</v>
      </c>
      <c r="AU202" s="19" t="s">
        <v>81</v>
      </c>
    </row>
    <row r="203" s="13" customFormat="1">
      <c r="A203" s="13"/>
      <c r="B203" s="233"/>
      <c r="C203" s="234"/>
      <c r="D203" s="227" t="s">
        <v>137</v>
      </c>
      <c r="E203" s="235" t="s">
        <v>19</v>
      </c>
      <c r="F203" s="236" t="s">
        <v>219</v>
      </c>
      <c r="G203" s="234"/>
      <c r="H203" s="235" t="s">
        <v>19</v>
      </c>
      <c r="I203" s="237"/>
      <c r="J203" s="234"/>
      <c r="K203" s="234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137</v>
      </c>
      <c r="AU203" s="242" t="s">
        <v>81</v>
      </c>
      <c r="AV203" s="13" t="s">
        <v>79</v>
      </c>
      <c r="AW203" s="13" t="s">
        <v>33</v>
      </c>
      <c r="AX203" s="13" t="s">
        <v>72</v>
      </c>
      <c r="AY203" s="242" t="s">
        <v>126</v>
      </c>
    </row>
    <row r="204" s="14" customFormat="1">
      <c r="A204" s="14"/>
      <c r="B204" s="243"/>
      <c r="C204" s="244"/>
      <c r="D204" s="227" t="s">
        <v>137</v>
      </c>
      <c r="E204" s="245" t="s">
        <v>19</v>
      </c>
      <c r="F204" s="246" t="s">
        <v>696</v>
      </c>
      <c r="G204" s="244"/>
      <c r="H204" s="247">
        <v>33.899999999999999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137</v>
      </c>
      <c r="AU204" s="253" t="s">
        <v>81</v>
      </c>
      <c r="AV204" s="14" t="s">
        <v>81</v>
      </c>
      <c r="AW204" s="14" t="s">
        <v>33</v>
      </c>
      <c r="AX204" s="14" t="s">
        <v>79</v>
      </c>
      <c r="AY204" s="253" t="s">
        <v>126</v>
      </c>
    </row>
    <row r="205" s="2" customFormat="1" ht="16.5" customHeight="1">
      <c r="A205" s="40"/>
      <c r="B205" s="41"/>
      <c r="C205" s="214" t="s">
        <v>255</v>
      </c>
      <c r="D205" s="214" t="s">
        <v>128</v>
      </c>
      <c r="E205" s="215" t="s">
        <v>697</v>
      </c>
      <c r="F205" s="216" t="s">
        <v>698</v>
      </c>
      <c r="G205" s="217" t="s">
        <v>215</v>
      </c>
      <c r="H205" s="218">
        <v>21</v>
      </c>
      <c r="I205" s="219"/>
      <c r="J205" s="220">
        <f>ROUND(I205*H205,2)</f>
        <v>0</v>
      </c>
      <c r="K205" s="216" t="s">
        <v>142</v>
      </c>
      <c r="L205" s="46"/>
      <c r="M205" s="221" t="s">
        <v>19</v>
      </c>
      <c r="N205" s="222" t="s">
        <v>43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132</v>
      </c>
      <c r="AT205" s="225" t="s">
        <v>128</v>
      </c>
      <c r="AU205" s="225" t="s">
        <v>81</v>
      </c>
      <c r="AY205" s="19" t="s">
        <v>126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132</v>
      </c>
      <c r="BM205" s="225" t="s">
        <v>699</v>
      </c>
    </row>
    <row r="206" s="2" customFormat="1">
      <c r="A206" s="40"/>
      <c r="B206" s="41"/>
      <c r="C206" s="42"/>
      <c r="D206" s="227" t="s">
        <v>134</v>
      </c>
      <c r="E206" s="42"/>
      <c r="F206" s="228" t="s">
        <v>700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134</v>
      </c>
      <c r="AU206" s="19" t="s">
        <v>81</v>
      </c>
    </row>
    <row r="207" s="2" customFormat="1">
      <c r="A207" s="40"/>
      <c r="B207" s="41"/>
      <c r="C207" s="42"/>
      <c r="D207" s="254" t="s">
        <v>145</v>
      </c>
      <c r="E207" s="42"/>
      <c r="F207" s="255" t="s">
        <v>701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145</v>
      </c>
      <c r="AU207" s="19" t="s">
        <v>81</v>
      </c>
    </row>
    <row r="208" s="2" customFormat="1">
      <c r="A208" s="40"/>
      <c r="B208" s="41"/>
      <c r="C208" s="42"/>
      <c r="D208" s="227" t="s">
        <v>135</v>
      </c>
      <c r="E208" s="42"/>
      <c r="F208" s="232" t="s">
        <v>702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135</v>
      </c>
      <c r="AU208" s="19" t="s">
        <v>81</v>
      </c>
    </row>
    <row r="209" s="13" customFormat="1">
      <c r="A209" s="13"/>
      <c r="B209" s="233"/>
      <c r="C209" s="234"/>
      <c r="D209" s="227" t="s">
        <v>137</v>
      </c>
      <c r="E209" s="235" t="s">
        <v>19</v>
      </c>
      <c r="F209" s="236" t="s">
        <v>219</v>
      </c>
      <c r="G209" s="234"/>
      <c r="H209" s="235" t="s">
        <v>19</v>
      </c>
      <c r="I209" s="237"/>
      <c r="J209" s="234"/>
      <c r="K209" s="234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137</v>
      </c>
      <c r="AU209" s="242" t="s">
        <v>81</v>
      </c>
      <c r="AV209" s="13" t="s">
        <v>79</v>
      </c>
      <c r="AW209" s="13" t="s">
        <v>33</v>
      </c>
      <c r="AX209" s="13" t="s">
        <v>72</v>
      </c>
      <c r="AY209" s="242" t="s">
        <v>126</v>
      </c>
    </row>
    <row r="210" s="14" customFormat="1">
      <c r="A210" s="14"/>
      <c r="B210" s="243"/>
      <c r="C210" s="244"/>
      <c r="D210" s="227" t="s">
        <v>137</v>
      </c>
      <c r="E210" s="245" t="s">
        <v>19</v>
      </c>
      <c r="F210" s="246" t="s">
        <v>7</v>
      </c>
      <c r="G210" s="244"/>
      <c r="H210" s="247">
        <v>21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137</v>
      </c>
      <c r="AU210" s="253" t="s">
        <v>81</v>
      </c>
      <c r="AV210" s="14" t="s">
        <v>81</v>
      </c>
      <c r="AW210" s="14" t="s">
        <v>33</v>
      </c>
      <c r="AX210" s="14" t="s">
        <v>79</v>
      </c>
      <c r="AY210" s="253" t="s">
        <v>126</v>
      </c>
    </row>
    <row r="211" s="2" customFormat="1" ht="16.5" customHeight="1">
      <c r="A211" s="40"/>
      <c r="B211" s="41"/>
      <c r="C211" s="214" t="s">
        <v>261</v>
      </c>
      <c r="D211" s="214" t="s">
        <v>128</v>
      </c>
      <c r="E211" s="215" t="s">
        <v>339</v>
      </c>
      <c r="F211" s="216" t="s">
        <v>340</v>
      </c>
      <c r="G211" s="217" t="s">
        <v>341</v>
      </c>
      <c r="H211" s="218">
        <v>23.219999999999999</v>
      </c>
      <c r="I211" s="219"/>
      <c r="J211" s="220">
        <f>ROUND(I211*H211,2)</f>
        <v>0</v>
      </c>
      <c r="K211" s="216" t="s">
        <v>142</v>
      </c>
      <c r="L211" s="46"/>
      <c r="M211" s="221" t="s">
        <v>19</v>
      </c>
      <c r="N211" s="222" t="s">
        <v>43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132</v>
      </c>
      <c r="AT211" s="225" t="s">
        <v>128</v>
      </c>
      <c r="AU211" s="225" t="s">
        <v>81</v>
      </c>
      <c r="AY211" s="19" t="s">
        <v>126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132</v>
      </c>
      <c r="BM211" s="225" t="s">
        <v>703</v>
      </c>
    </row>
    <row r="212" s="2" customFormat="1">
      <c r="A212" s="40"/>
      <c r="B212" s="41"/>
      <c r="C212" s="42"/>
      <c r="D212" s="227" t="s">
        <v>134</v>
      </c>
      <c r="E212" s="42"/>
      <c r="F212" s="228" t="s">
        <v>343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134</v>
      </c>
      <c r="AU212" s="19" t="s">
        <v>81</v>
      </c>
    </row>
    <row r="213" s="2" customFormat="1">
      <c r="A213" s="40"/>
      <c r="B213" s="41"/>
      <c r="C213" s="42"/>
      <c r="D213" s="254" t="s">
        <v>145</v>
      </c>
      <c r="E213" s="42"/>
      <c r="F213" s="255" t="s">
        <v>344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145</v>
      </c>
      <c r="AU213" s="19" t="s">
        <v>81</v>
      </c>
    </row>
    <row r="214" s="13" customFormat="1">
      <c r="A214" s="13"/>
      <c r="B214" s="233"/>
      <c r="C214" s="234"/>
      <c r="D214" s="227" t="s">
        <v>137</v>
      </c>
      <c r="E214" s="235" t="s">
        <v>19</v>
      </c>
      <c r="F214" s="236" t="s">
        <v>219</v>
      </c>
      <c r="G214" s="234"/>
      <c r="H214" s="235" t="s">
        <v>19</v>
      </c>
      <c r="I214" s="237"/>
      <c r="J214" s="234"/>
      <c r="K214" s="234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137</v>
      </c>
      <c r="AU214" s="242" t="s">
        <v>81</v>
      </c>
      <c r="AV214" s="13" t="s">
        <v>79</v>
      </c>
      <c r="AW214" s="13" t="s">
        <v>33</v>
      </c>
      <c r="AX214" s="13" t="s">
        <v>72</v>
      </c>
      <c r="AY214" s="242" t="s">
        <v>126</v>
      </c>
    </row>
    <row r="215" s="13" customFormat="1">
      <c r="A215" s="13"/>
      <c r="B215" s="233"/>
      <c r="C215" s="234"/>
      <c r="D215" s="227" t="s">
        <v>137</v>
      </c>
      <c r="E215" s="235" t="s">
        <v>19</v>
      </c>
      <c r="F215" s="236" t="s">
        <v>220</v>
      </c>
      <c r="G215" s="234"/>
      <c r="H215" s="235" t="s">
        <v>19</v>
      </c>
      <c r="I215" s="237"/>
      <c r="J215" s="234"/>
      <c r="K215" s="234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137</v>
      </c>
      <c r="AU215" s="242" t="s">
        <v>81</v>
      </c>
      <c r="AV215" s="13" t="s">
        <v>79</v>
      </c>
      <c r="AW215" s="13" t="s">
        <v>33</v>
      </c>
      <c r="AX215" s="13" t="s">
        <v>72</v>
      </c>
      <c r="AY215" s="242" t="s">
        <v>126</v>
      </c>
    </row>
    <row r="216" s="14" customFormat="1">
      <c r="A216" s="14"/>
      <c r="B216" s="243"/>
      <c r="C216" s="244"/>
      <c r="D216" s="227" t="s">
        <v>137</v>
      </c>
      <c r="E216" s="245" t="s">
        <v>19</v>
      </c>
      <c r="F216" s="246" t="s">
        <v>261</v>
      </c>
      <c r="G216" s="244"/>
      <c r="H216" s="247">
        <v>20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137</v>
      </c>
      <c r="AU216" s="253" t="s">
        <v>81</v>
      </c>
      <c r="AV216" s="14" t="s">
        <v>81</v>
      </c>
      <c r="AW216" s="14" t="s">
        <v>33</v>
      </c>
      <c r="AX216" s="14" t="s">
        <v>72</v>
      </c>
      <c r="AY216" s="253" t="s">
        <v>126</v>
      </c>
    </row>
    <row r="217" s="13" customFormat="1">
      <c r="A217" s="13"/>
      <c r="B217" s="233"/>
      <c r="C217" s="234"/>
      <c r="D217" s="227" t="s">
        <v>137</v>
      </c>
      <c r="E217" s="235" t="s">
        <v>19</v>
      </c>
      <c r="F217" s="236" t="s">
        <v>222</v>
      </c>
      <c r="G217" s="234"/>
      <c r="H217" s="235" t="s">
        <v>19</v>
      </c>
      <c r="I217" s="237"/>
      <c r="J217" s="234"/>
      <c r="K217" s="234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137</v>
      </c>
      <c r="AU217" s="242" t="s">
        <v>81</v>
      </c>
      <c r="AV217" s="13" t="s">
        <v>79</v>
      </c>
      <c r="AW217" s="13" t="s">
        <v>33</v>
      </c>
      <c r="AX217" s="13" t="s">
        <v>72</v>
      </c>
      <c r="AY217" s="242" t="s">
        <v>126</v>
      </c>
    </row>
    <row r="218" s="14" customFormat="1">
      <c r="A218" s="14"/>
      <c r="B218" s="243"/>
      <c r="C218" s="244"/>
      <c r="D218" s="227" t="s">
        <v>137</v>
      </c>
      <c r="E218" s="245" t="s">
        <v>19</v>
      </c>
      <c r="F218" s="246" t="s">
        <v>689</v>
      </c>
      <c r="G218" s="244"/>
      <c r="H218" s="247">
        <v>13.9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137</v>
      </c>
      <c r="AU218" s="253" t="s">
        <v>81</v>
      </c>
      <c r="AV218" s="14" t="s">
        <v>81</v>
      </c>
      <c r="AW218" s="14" t="s">
        <v>33</v>
      </c>
      <c r="AX218" s="14" t="s">
        <v>72</v>
      </c>
      <c r="AY218" s="253" t="s">
        <v>126</v>
      </c>
    </row>
    <row r="219" s="13" customFormat="1">
      <c r="A219" s="13"/>
      <c r="B219" s="233"/>
      <c r="C219" s="234"/>
      <c r="D219" s="227" t="s">
        <v>137</v>
      </c>
      <c r="E219" s="235" t="s">
        <v>19</v>
      </c>
      <c r="F219" s="236" t="s">
        <v>691</v>
      </c>
      <c r="G219" s="234"/>
      <c r="H219" s="235" t="s">
        <v>19</v>
      </c>
      <c r="I219" s="237"/>
      <c r="J219" s="234"/>
      <c r="K219" s="234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137</v>
      </c>
      <c r="AU219" s="242" t="s">
        <v>81</v>
      </c>
      <c r="AV219" s="13" t="s">
        <v>79</v>
      </c>
      <c r="AW219" s="13" t="s">
        <v>33</v>
      </c>
      <c r="AX219" s="13" t="s">
        <v>72</v>
      </c>
      <c r="AY219" s="242" t="s">
        <v>126</v>
      </c>
    </row>
    <row r="220" s="14" customFormat="1">
      <c r="A220" s="14"/>
      <c r="B220" s="243"/>
      <c r="C220" s="244"/>
      <c r="D220" s="227" t="s">
        <v>137</v>
      </c>
      <c r="E220" s="245" t="s">
        <v>19</v>
      </c>
      <c r="F220" s="246" t="s">
        <v>692</v>
      </c>
      <c r="G220" s="244"/>
      <c r="H220" s="247">
        <v>-21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137</v>
      </c>
      <c r="AU220" s="253" t="s">
        <v>81</v>
      </c>
      <c r="AV220" s="14" t="s">
        <v>81</v>
      </c>
      <c r="AW220" s="14" t="s">
        <v>33</v>
      </c>
      <c r="AX220" s="14" t="s">
        <v>72</v>
      </c>
      <c r="AY220" s="253" t="s">
        <v>126</v>
      </c>
    </row>
    <row r="221" s="15" customFormat="1">
      <c r="A221" s="15"/>
      <c r="B221" s="256"/>
      <c r="C221" s="257"/>
      <c r="D221" s="227" t="s">
        <v>137</v>
      </c>
      <c r="E221" s="258" t="s">
        <v>19</v>
      </c>
      <c r="F221" s="259" t="s">
        <v>224</v>
      </c>
      <c r="G221" s="257"/>
      <c r="H221" s="260">
        <v>12.899999999999999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6" t="s">
        <v>137</v>
      </c>
      <c r="AU221" s="266" t="s">
        <v>81</v>
      </c>
      <c r="AV221" s="15" t="s">
        <v>132</v>
      </c>
      <c r="AW221" s="15" t="s">
        <v>33</v>
      </c>
      <c r="AX221" s="15" t="s">
        <v>79</v>
      </c>
      <c r="AY221" s="266" t="s">
        <v>126</v>
      </c>
    </row>
    <row r="222" s="14" customFormat="1">
      <c r="A222" s="14"/>
      <c r="B222" s="243"/>
      <c r="C222" s="244"/>
      <c r="D222" s="227" t="s">
        <v>137</v>
      </c>
      <c r="E222" s="244"/>
      <c r="F222" s="246" t="s">
        <v>704</v>
      </c>
      <c r="G222" s="244"/>
      <c r="H222" s="247">
        <v>23.219999999999999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137</v>
      </c>
      <c r="AU222" s="253" t="s">
        <v>81</v>
      </c>
      <c r="AV222" s="14" t="s">
        <v>81</v>
      </c>
      <c r="AW222" s="14" t="s">
        <v>4</v>
      </c>
      <c r="AX222" s="14" t="s">
        <v>79</v>
      </c>
      <c r="AY222" s="253" t="s">
        <v>126</v>
      </c>
    </row>
    <row r="223" s="2" customFormat="1" ht="16.5" customHeight="1">
      <c r="A223" s="40"/>
      <c r="B223" s="41"/>
      <c r="C223" s="214" t="s">
        <v>7</v>
      </c>
      <c r="D223" s="214" t="s">
        <v>128</v>
      </c>
      <c r="E223" s="215" t="s">
        <v>347</v>
      </c>
      <c r="F223" s="216" t="s">
        <v>348</v>
      </c>
      <c r="G223" s="217" t="s">
        <v>215</v>
      </c>
      <c r="H223" s="218">
        <v>46.799999999999997</v>
      </c>
      <c r="I223" s="219"/>
      <c r="J223" s="220">
        <f>ROUND(I223*H223,2)</f>
        <v>0</v>
      </c>
      <c r="K223" s="216" t="s">
        <v>142</v>
      </c>
      <c r="L223" s="46"/>
      <c r="M223" s="221" t="s">
        <v>19</v>
      </c>
      <c r="N223" s="222" t="s">
        <v>43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132</v>
      </c>
      <c r="AT223" s="225" t="s">
        <v>128</v>
      </c>
      <c r="AU223" s="225" t="s">
        <v>81</v>
      </c>
      <c r="AY223" s="19" t="s">
        <v>126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132</v>
      </c>
      <c r="BM223" s="225" t="s">
        <v>705</v>
      </c>
    </row>
    <row r="224" s="2" customFormat="1">
      <c r="A224" s="40"/>
      <c r="B224" s="41"/>
      <c r="C224" s="42"/>
      <c r="D224" s="227" t="s">
        <v>134</v>
      </c>
      <c r="E224" s="42"/>
      <c r="F224" s="228" t="s">
        <v>350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134</v>
      </c>
      <c r="AU224" s="19" t="s">
        <v>81</v>
      </c>
    </row>
    <row r="225" s="2" customFormat="1">
      <c r="A225" s="40"/>
      <c r="B225" s="41"/>
      <c r="C225" s="42"/>
      <c r="D225" s="254" t="s">
        <v>145</v>
      </c>
      <c r="E225" s="42"/>
      <c r="F225" s="255" t="s">
        <v>351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145</v>
      </c>
      <c r="AU225" s="19" t="s">
        <v>81</v>
      </c>
    </row>
    <row r="226" s="2" customFormat="1">
      <c r="A226" s="40"/>
      <c r="B226" s="41"/>
      <c r="C226" s="42"/>
      <c r="D226" s="227" t="s">
        <v>135</v>
      </c>
      <c r="E226" s="42"/>
      <c r="F226" s="232" t="s">
        <v>352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135</v>
      </c>
      <c r="AU226" s="19" t="s">
        <v>81</v>
      </c>
    </row>
    <row r="227" s="13" customFormat="1">
      <c r="A227" s="13"/>
      <c r="B227" s="233"/>
      <c r="C227" s="234"/>
      <c r="D227" s="227" t="s">
        <v>137</v>
      </c>
      <c r="E227" s="235" t="s">
        <v>19</v>
      </c>
      <c r="F227" s="236" t="s">
        <v>219</v>
      </c>
      <c r="G227" s="234"/>
      <c r="H227" s="235" t="s">
        <v>19</v>
      </c>
      <c r="I227" s="237"/>
      <c r="J227" s="234"/>
      <c r="K227" s="234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137</v>
      </c>
      <c r="AU227" s="242" t="s">
        <v>81</v>
      </c>
      <c r="AV227" s="13" t="s">
        <v>79</v>
      </c>
      <c r="AW227" s="13" t="s">
        <v>33</v>
      </c>
      <c r="AX227" s="13" t="s">
        <v>72</v>
      </c>
      <c r="AY227" s="242" t="s">
        <v>126</v>
      </c>
    </row>
    <row r="228" s="13" customFormat="1">
      <c r="A228" s="13"/>
      <c r="B228" s="233"/>
      <c r="C228" s="234"/>
      <c r="D228" s="227" t="s">
        <v>137</v>
      </c>
      <c r="E228" s="235" t="s">
        <v>19</v>
      </c>
      <c r="F228" s="236" t="s">
        <v>353</v>
      </c>
      <c r="G228" s="234"/>
      <c r="H228" s="235" t="s">
        <v>19</v>
      </c>
      <c r="I228" s="237"/>
      <c r="J228" s="234"/>
      <c r="K228" s="234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137</v>
      </c>
      <c r="AU228" s="242" t="s">
        <v>81</v>
      </c>
      <c r="AV228" s="13" t="s">
        <v>79</v>
      </c>
      <c r="AW228" s="13" t="s">
        <v>33</v>
      </c>
      <c r="AX228" s="13" t="s">
        <v>72</v>
      </c>
      <c r="AY228" s="242" t="s">
        <v>126</v>
      </c>
    </row>
    <row r="229" s="14" customFormat="1">
      <c r="A229" s="14"/>
      <c r="B229" s="243"/>
      <c r="C229" s="244"/>
      <c r="D229" s="227" t="s">
        <v>137</v>
      </c>
      <c r="E229" s="245" t="s">
        <v>19</v>
      </c>
      <c r="F229" s="246" t="s">
        <v>696</v>
      </c>
      <c r="G229" s="244"/>
      <c r="H229" s="247">
        <v>33.899999999999999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137</v>
      </c>
      <c r="AU229" s="253" t="s">
        <v>81</v>
      </c>
      <c r="AV229" s="14" t="s">
        <v>81</v>
      </c>
      <c r="AW229" s="14" t="s">
        <v>33</v>
      </c>
      <c r="AX229" s="14" t="s">
        <v>72</v>
      </c>
      <c r="AY229" s="253" t="s">
        <v>126</v>
      </c>
    </row>
    <row r="230" s="13" customFormat="1">
      <c r="A230" s="13"/>
      <c r="B230" s="233"/>
      <c r="C230" s="234"/>
      <c r="D230" s="227" t="s">
        <v>137</v>
      </c>
      <c r="E230" s="235" t="s">
        <v>19</v>
      </c>
      <c r="F230" s="236" t="s">
        <v>354</v>
      </c>
      <c r="G230" s="234"/>
      <c r="H230" s="235" t="s">
        <v>19</v>
      </c>
      <c r="I230" s="237"/>
      <c r="J230" s="234"/>
      <c r="K230" s="234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137</v>
      </c>
      <c r="AU230" s="242" t="s">
        <v>81</v>
      </c>
      <c r="AV230" s="13" t="s">
        <v>79</v>
      </c>
      <c r="AW230" s="13" t="s">
        <v>33</v>
      </c>
      <c r="AX230" s="13" t="s">
        <v>72</v>
      </c>
      <c r="AY230" s="242" t="s">
        <v>126</v>
      </c>
    </row>
    <row r="231" s="14" customFormat="1">
      <c r="A231" s="14"/>
      <c r="B231" s="243"/>
      <c r="C231" s="244"/>
      <c r="D231" s="227" t="s">
        <v>137</v>
      </c>
      <c r="E231" s="245" t="s">
        <v>19</v>
      </c>
      <c r="F231" s="246" t="s">
        <v>706</v>
      </c>
      <c r="G231" s="244"/>
      <c r="H231" s="247">
        <v>12.9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137</v>
      </c>
      <c r="AU231" s="253" t="s">
        <v>81</v>
      </c>
      <c r="AV231" s="14" t="s">
        <v>81</v>
      </c>
      <c r="AW231" s="14" t="s">
        <v>33</v>
      </c>
      <c r="AX231" s="14" t="s">
        <v>72</v>
      </c>
      <c r="AY231" s="253" t="s">
        <v>126</v>
      </c>
    </row>
    <row r="232" s="15" customFormat="1">
      <c r="A232" s="15"/>
      <c r="B232" s="256"/>
      <c r="C232" s="257"/>
      <c r="D232" s="227" t="s">
        <v>137</v>
      </c>
      <c r="E232" s="258" t="s">
        <v>19</v>
      </c>
      <c r="F232" s="259" t="s">
        <v>224</v>
      </c>
      <c r="G232" s="257"/>
      <c r="H232" s="260">
        <v>46.799999999999997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6" t="s">
        <v>137</v>
      </c>
      <c r="AU232" s="266" t="s">
        <v>81</v>
      </c>
      <c r="AV232" s="15" t="s">
        <v>132</v>
      </c>
      <c r="AW232" s="15" t="s">
        <v>33</v>
      </c>
      <c r="AX232" s="15" t="s">
        <v>79</v>
      </c>
      <c r="AY232" s="266" t="s">
        <v>126</v>
      </c>
    </row>
    <row r="233" s="2" customFormat="1" ht="16.5" customHeight="1">
      <c r="A233" s="40"/>
      <c r="B233" s="41"/>
      <c r="C233" s="214" t="s">
        <v>272</v>
      </c>
      <c r="D233" s="214" t="s">
        <v>128</v>
      </c>
      <c r="E233" s="215" t="s">
        <v>356</v>
      </c>
      <c r="F233" s="216" t="s">
        <v>357</v>
      </c>
      <c r="G233" s="217" t="s">
        <v>131</v>
      </c>
      <c r="H233" s="218">
        <v>780</v>
      </c>
      <c r="I233" s="219"/>
      <c r="J233" s="220">
        <f>ROUND(I233*H233,2)</f>
        <v>0</v>
      </c>
      <c r="K233" s="216" t="s">
        <v>142</v>
      </c>
      <c r="L233" s="46"/>
      <c r="M233" s="221" t="s">
        <v>19</v>
      </c>
      <c r="N233" s="222" t="s">
        <v>43</v>
      </c>
      <c r="O233" s="86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132</v>
      </c>
      <c r="AT233" s="225" t="s">
        <v>128</v>
      </c>
      <c r="AU233" s="225" t="s">
        <v>81</v>
      </c>
      <c r="AY233" s="19" t="s">
        <v>126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79</v>
      </c>
      <c r="BK233" s="226">
        <f>ROUND(I233*H233,2)</f>
        <v>0</v>
      </c>
      <c r="BL233" s="19" t="s">
        <v>132</v>
      </c>
      <c r="BM233" s="225" t="s">
        <v>707</v>
      </c>
    </row>
    <row r="234" s="2" customFormat="1">
      <c r="A234" s="40"/>
      <c r="B234" s="41"/>
      <c r="C234" s="42"/>
      <c r="D234" s="227" t="s">
        <v>134</v>
      </c>
      <c r="E234" s="42"/>
      <c r="F234" s="228" t="s">
        <v>359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134</v>
      </c>
      <c r="AU234" s="19" t="s">
        <v>81</v>
      </c>
    </row>
    <row r="235" s="2" customFormat="1">
      <c r="A235" s="40"/>
      <c r="B235" s="41"/>
      <c r="C235" s="42"/>
      <c r="D235" s="254" t="s">
        <v>145</v>
      </c>
      <c r="E235" s="42"/>
      <c r="F235" s="255" t="s">
        <v>360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145</v>
      </c>
      <c r="AU235" s="19" t="s">
        <v>81</v>
      </c>
    </row>
    <row r="236" s="13" customFormat="1">
      <c r="A236" s="13"/>
      <c r="B236" s="233"/>
      <c r="C236" s="234"/>
      <c r="D236" s="227" t="s">
        <v>137</v>
      </c>
      <c r="E236" s="235" t="s">
        <v>19</v>
      </c>
      <c r="F236" s="236" t="s">
        <v>219</v>
      </c>
      <c r="G236" s="234"/>
      <c r="H236" s="235" t="s">
        <v>19</v>
      </c>
      <c r="I236" s="237"/>
      <c r="J236" s="234"/>
      <c r="K236" s="234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137</v>
      </c>
      <c r="AU236" s="242" t="s">
        <v>81</v>
      </c>
      <c r="AV236" s="13" t="s">
        <v>79</v>
      </c>
      <c r="AW236" s="13" t="s">
        <v>33</v>
      </c>
      <c r="AX236" s="13" t="s">
        <v>72</v>
      </c>
      <c r="AY236" s="242" t="s">
        <v>126</v>
      </c>
    </row>
    <row r="237" s="13" customFormat="1">
      <c r="A237" s="13"/>
      <c r="B237" s="233"/>
      <c r="C237" s="234"/>
      <c r="D237" s="227" t="s">
        <v>137</v>
      </c>
      <c r="E237" s="235" t="s">
        <v>19</v>
      </c>
      <c r="F237" s="236" t="s">
        <v>361</v>
      </c>
      <c r="G237" s="234"/>
      <c r="H237" s="235" t="s">
        <v>19</v>
      </c>
      <c r="I237" s="237"/>
      <c r="J237" s="234"/>
      <c r="K237" s="234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137</v>
      </c>
      <c r="AU237" s="242" t="s">
        <v>81</v>
      </c>
      <c r="AV237" s="13" t="s">
        <v>79</v>
      </c>
      <c r="AW237" s="13" t="s">
        <v>33</v>
      </c>
      <c r="AX237" s="13" t="s">
        <v>72</v>
      </c>
      <c r="AY237" s="242" t="s">
        <v>126</v>
      </c>
    </row>
    <row r="238" s="14" customFormat="1">
      <c r="A238" s="14"/>
      <c r="B238" s="243"/>
      <c r="C238" s="244"/>
      <c r="D238" s="227" t="s">
        <v>137</v>
      </c>
      <c r="E238" s="245" t="s">
        <v>19</v>
      </c>
      <c r="F238" s="246" t="s">
        <v>708</v>
      </c>
      <c r="G238" s="244"/>
      <c r="H238" s="247">
        <v>780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137</v>
      </c>
      <c r="AU238" s="253" t="s">
        <v>81</v>
      </c>
      <c r="AV238" s="14" t="s">
        <v>81</v>
      </c>
      <c r="AW238" s="14" t="s">
        <v>33</v>
      </c>
      <c r="AX238" s="14" t="s">
        <v>79</v>
      </c>
      <c r="AY238" s="253" t="s">
        <v>126</v>
      </c>
    </row>
    <row r="239" s="2" customFormat="1" ht="16.5" customHeight="1">
      <c r="A239" s="40"/>
      <c r="B239" s="41"/>
      <c r="C239" s="214" t="s">
        <v>278</v>
      </c>
      <c r="D239" s="214" t="s">
        <v>128</v>
      </c>
      <c r="E239" s="215" t="s">
        <v>364</v>
      </c>
      <c r="F239" s="216" t="s">
        <v>365</v>
      </c>
      <c r="G239" s="217" t="s">
        <v>131</v>
      </c>
      <c r="H239" s="218">
        <v>62</v>
      </c>
      <c r="I239" s="219"/>
      <c r="J239" s="220">
        <f>ROUND(I239*H239,2)</f>
        <v>0</v>
      </c>
      <c r="K239" s="216" t="s">
        <v>142</v>
      </c>
      <c r="L239" s="46"/>
      <c r="M239" s="221" t="s">
        <v>19</v>
      </c>
      <c r="N239" s="222" t="s">
        <v>43</v>
      </c>
      <c r="O239" s="86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132</v>
      </c>
      <c r="AT239" s="225" t="s">
        <v>128</v>
      </c>
      <c r="AU239" s="225" t="s">
        <v>81</v>
      </c>
      <c r="AY239" s="19" t="s">
        <v>126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132</v>
      </c>
      <c r="BM239" s="225" t="s">
        <v>709</v>
      </c>
    </row>
    <row r="240" s="2" customFormat="1">
      <c r="A240" s="40"/>
      <c r="B240" s="41"/>
      <c r="C240" s="42"/>
      <c r="D240" s="227" t="s">
        <v>134</v>
      </c>
      <c r="E240" s="42"/>
      <c r="F240" s="228" t="s">
        <v>367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134</v>
      </c>
      <c r="AU240" s="19" t="s">
        <v>81</v>
      </c>
    </row>
    <row r="241" s="2" customFormat="1">
      <c r="A241" s="40"/>
      <c r="B241" s="41"/>
      <c r="C241" s="42"/>
      <c r="D241" s="254" t="s">
        <v>145</v>
      </c>
      <c r="E241" s="42"/>
      <c r="F241" s="255" t="s">
        <v>368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145</v>
      </c>
      <c r="AU241" s="19" t="s">
        <v>81</v>
      </c>
    </row>
    <row r="242" s="13" customFormat="1">
      <c r="A242" s="13"/>
      <c r="B242" s="233"/>
      <c r="C242" s="234"/>
      <c r="D242" s="227" t="s">
        <v>137</v>
      </c>
      <c r="E242" s="235" t="s">
        <v>19</v>
      </c>
      <c r="F242" s="236" t="s">
        <v>219</v>
      </c>
      <c r="G242" s="234"/>
      <c r="H242" s="235" t="s">
        <v>19</v>
      </c>
      <c r="I242" s="237"/>
      <c r="J242" s="234"/>
      <c r="K242" s="234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137</v>
      </c>
      <c r="AU242" s="242" t="s">
        <v>81</v>
      </c>
      <c r="AV242" s="13" t="s">
        <v>79</v>
      </c>
      <c r="AW242" s="13" t="s">
        <v>33</v>
      </c>
      <c r="AX242" s="13" t="s">
        <v>72</v>
      </c>
      <c r="AY242" s="242" t="s">
        <v>126</v>
      </c>
    </row>
    <row r="243" s="13" customFormat="1">
      <c r="A243" s="13"/>
      <c r="B243" s="233"/>
      <c r="C243" s="234"/>
      <c r="D243" s="227" t="s">
        <v>137</v>
      </c>
      <c r="E243" s="235" t="s">
        <v>19</v>
      </c>
      <c r="F243" s="236" t="s">
        <v>369</v>
      </c>
      <c r="G243" s="234"/>
      <c r="H243" s="235" t="s">
        <v>19</v>
      </c>
      <c r="I243" s="237"/>
      <c r="J243" s="234"/>
      <c r="K243" s="234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137</v>
      </c>
      <c r="AU243" s="242" t="s">
        <v>81</v>
      </c>
      <c r="AV243" s="13" t="s">
        <v>79</v>
      </c>
      <c r="AW243" s="13" t="s">
        <v>33</v>
      </c>
      <c r="AX243" s="13" t="s">
        <v>72</v>
      </c>
      <c r="AY243" s="242" t="s">
        <v>126</v>
      </c>
    </row>
    <row r="244" s="14" customFormat="1">
      <c r="A244" s="14"/>
      <c r="B244" s="243"/>
      <c r="C244" s="244"/>
      <c r="D244" s="227" t="s">
        <v>137</v>
      </c>
      <c r="E244" s="245" t="s">
        <v>19</v>
      </c>
      <c r="F244" s="246" t="s">
        <v>710</v>
      </c>
      <c r="G244" s="244"/>
      <c r="H244" s="247">
        <v>44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137</v>
      </c>
      <c r="AU244" s="253" t="s">
        <v>81</v>
      </c>
      <c r="AV244" s="14" t="s">
        <v>81</v>
      </c>
      <c r="AW244" s="14" t="s">
        <v>33</v>
      </c>
      <c r="AX244" s="14" t="s">
        <v>72</v>
      </c>
      <c r="AY244" s="253" t="s">
        <v>126</v>
      </c>
    </row>
    <row r="245" s="13" customFormat="1">
      <c r="A245" s="13"/>
      <c r="B245" s="233"/>
      <c r="C245" s="234"/>
      <c r="D245" s="227" t="s">
        <v>137</v>
      </c>
      <c r="E245" s="235" t="s">
        <v>19</v>
      </c>
      <c r="F245" s="236" t="s">
        <v>371</v>
      </c>
      <c r="G245" s="234"/>
      <c r="H245" s="235" t="s">
        <v>19</v>
      </c>
      <c r="I245" s="237"/>
      <c r="J245" s="234"/>
      <c r="K245" s="234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137</v>
      </c>
      <c r="AU245" s="242" t="s">
        <v>81</v>
      </c>
      <c r="AV245" s="13" t="s">
        <v>79</v>
      </c>
      <c r="AW245" s="13" t="s">
        <v>33</v>
      </c>
      <c r="AX245" s="13" t="s">
        <v>72</v>
      </c>
      <c r="AY245" s="242" t="s">
        <v>126</v>
      </c>
    </row>
    <row r="246" s="14" customFormat="1">
      <c r="A246" s="14"/>
      <c r="B246" s="243"/>
      <c r="C246" s="244"/>
      <c r="D246" s="227" t="s">
        <v>137</v>
      </c>
      <c r="E246" s="245" t="s">
        <v>19</v>
      </c>
      <c r="F246" s="246" t="s">
        <v>249</v>
      </c>
      <c r="G246" s="244"/>
      <c r="H246" s="247">
        <v>18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137</v>
      </c>
      <c r="AU246" s="253" t="s">
        <v>81</v>
      </c>
      <c r="AV246" s="14" t="s">
        <v>81</v>
      </c>
      <c r="AW246" s="14" t="s">
        <v>33</v>
      </c>
      <c r="AX246" s="14" t="s">
        <v>72</v>
      </c>
      <c r="AY246" s="253" t="s">
        <v>126</v>
      </c>
    </row>
    <row r="247" s="15" customFormat="1">
      <c r="A247" s="15"/>
      <c r="B247" s="256"/>
      <c r="C247" s="257"/>
      <c r="D247" s="227" t="s">
        <v>137</v>
      </c>
      <c r="E247" s="258" t="s">
        <v>19</v>
      </c>
      <c r="F247" s="259" t="s">
        <v>224</v>
      </c>
      <c r="G247" s="257"/>
      <c r="H247" s="260">
        <v>62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6" t="s">
        <v>137</v>
      </c>
      <c r="AU247" s="266" t="s">
        <v>81</v>
      </c>
      <c r="AV247" s="15" t="s">
        <v>132</v>
      </c>
      <c r="AW247" s="15" t="s">
        <v>33</v>
      </c>
      <c r="AX247" s="15" t="s">
        <v>79</v>
      </c>
      <c r="AY247" s="266" t="s">
        <v>126</v>
      </c>
    </row>
    <row r="248" s="2" customFormat="1" ht="16.5" customHeight="1">
      <c r="A248" s="40"/>
      <c r="B248" s="41"/>
      <c r="C248" s="214" t="s">
        <v>284</v>
      </c>
      <c r="D248" s="214" t="s">
        <v>128</v>
      </c>
      <c r="E248" s="215" t="s">
        <v>376</v>
      </c>
      <c r="F248" s="216" t="s">
        <v>377</v>
      </c>
      <c r="G248" s="217" t="s">
        <v>131</v>
      </c>
      <c r="H248" s="218">
        <v>780</v>
      </c>
      <c r="I248" s="219"/>
      <c r="J248" s="220">
        <f>ROUND(I248*H248,2)</f>
        <v>0</v>
      </c>
      <c r="K248" s="216" t="s">
        <v>142</v>
      </c>
      <c r="L248" s="46"/>
      <c r="M248" s="221" t="s">
        <v>19</v>
      </c>
      <c r="N248" s="222" t="s">
        <v>43</v>
      </c>
      <c r="O248" s="86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132</v>
      </c>
      <c r="AT248" s="225" t="s">
        <v>128</v>
      </c>
      <c r="AU248" s="225" t="s">
        <v>81</v>
      </c>
      <c r="AY248" s="19" t="s">
        <v>126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79</v>
      </c>
      <c r="BK248" s="226">
        <f>ROUND(I248*H248,2)</f>
        <v>0</v>
      </c>
      <c r="BL248" s="19" t="s">
        <v>132</v>
      </c>
      <c r="BM248" s="225" t="s">
        <v>711</v>
      </c>
    </row>
    <row r="249" s="2" customFormat="1">
      <c r="A249" s="40"/>
      <c r="B249" s="41"/>
      <c r="C249" s="42"/>
      <c r="D249" s="227" t="s">
        <v>134</v>
      </c>
      <c r="E249" s="42"/>
      <c r="F249" s="228" t="s">
        <v>379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134</v>
      </c>
      <c r="AU249" s="19" t="s">
        <v>81</v>
      </c>
    </row>
    <row r="250" s="2" customFormat="1">
      <c r="A250" s="40"/>
      <c r="B250" s="41"/>
      <c r="C250" s="42"/>
      <c r="D250" s="254" t="s">
        <v>145</v>
      </c>
      <c r="E250" s="42"/>
      <c r="F250" s="255" t="s">
        <v>380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145</v>
      </c>
      <c r="AU250" s="19" t="s">
        <v>81</v>
      </c>
    </row>
    <row r="251" s="13" customFormat="1">
      <c r="A251" s="13"/>
      <c r="B251" s="233"/>
      <c r="C251" s="234"/>
      <c r="D251" s="227" t="s">
        <v>137</v>
      </c>
      <c r="E251" s="235" t="s">
        <v>19</v>
      </c>
      <c r="F251" s="236" t="s">
        <v>219</v>
      </c>
      <c r="G251" s="234"/>
      <c r="H251" s="235" t="s">
        <v>19</v>
      </c>
      <c r="I251" s="237"/>
      <c r="J251" s="234"/>
      <c r="K251" s="234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137</v>
      </c>
      <c r="AU251" s="242" t="s">
        <v>81</v>
      </c>
      <c r="AV251" s="13" t="s">
        <v>79</v>
      </c>
      <c r="AW251" s="13" t="s">
        <v>33</v>
      </c>
      <c r="AX251" s="13" t="s">
        <v>72</v>
      </c>
      <c r="AY251" s="242" t="s">
        <v>126</v>
      </c>
    </row>
    <row r="252" s="13" customFormat="1">
      <c r="A252" s="13"/>
      <c r="B252" s="233"/>
      <c r="C252" s="234"/>
      <c r="D252" s="227" t="s">
        <v>137</v>
      </c>
      <c r="E252" s="235" t="s">
        <v>19</v>
      </c>
      <c r="F252" s="236" t="s">
        <v>361</v>
      </c>
      <c r="G252" s="234"/>
      <c r="H252" s="235" t="s">
        <v>19</v>
      </c>
      <c r="I252" s="237"/>
      <c r="J252" s="234"/>
      <c r="K252" s="234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137</v>
      </c>
      <c r="AU252" s="242" t="s">
        <v>81</v>
      </c>
      <c r="AV252" s="13" t="s">
        <v>79</v>
      </c>
      <c r="AW252" s="13" t="s">
        <v>33</v>
      </c>
      <c r="AX252" s="13" t="s">
        <v>72</v>
      </c>
      <c r="AY252" s="242" t="s">
        <v>126</v>
      </c>
    </row>
    <row r="253" s="14" customFormat="1">
      <c r="A253" s="14"/>
      <c r="B253" s="243"/>
      <c r="C253" s="244"/>
      <c r="D253" s="227" t="s">
        <v>137</v>
      </c>
      <c r="E253" s="245" t="s">
        <v>19</v>
      </c>
      <c r="F253" s="246" t="s">
        <v>708</v>
      </c>
      <c r="G253" s="244"/>
      <c r="H253" s="247">
        <v>780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137</v>
      </c>
      <c r="AU253" s="253" t="s">
        <v>81</v>
      </c>
      <c r="AV253" s="14" t="s">
        <v>81</v>
      </c>
      <c r="AW253" s="14" t="s">
        <v>33</v>
      </c>
      <c r="AX253" s="14" t="s">
        <v>79</v>
      </c>
      <c r="AY253" s="253" t="s">
        <v>126</v>
      </c>
    </row>
    <row r="254" s="2" customFormat="1" ht="16.5" customHeight="1">
      <c r="A254" s="40"/>
      <c r="B254" s="41"/>
      <c r="C254" s="267" t="s">
        <v>290</v>
      </c>
      <c r="D254" s="267" t="s">
        <v>382</v>
      </c>
      <c r="E254" s="268" t="s">
        <v>383</v>
      </c>
      <c r="F254" s="269" t="s">
        <v>384</v>
      </c>
      <c r="G254" s="270" t="s">
        <v>385</v>
      </c>
      <c r="H254" s="271">
        <v>39</v>
      </c>
      <c r="I254" s="272"/>
      <c r="J254" s="273">
        <f>ROUND(I254*H254,2)</f>
        <v>0</v>
      </c>
      <c r="K254" s="269" t="s">
        <v>142</v>
      </c>
      <c r="L254" s="274"/>
      <c r="M254" s="275" t="s">
        <v>19</v>
      </c>
      <c r="N254" s="276" t="s">
        <v>43</v>
      </c>
      <c r="O254" s="86"/>
      <c r="P254" s="223">
        <f>O254*H254</f>
        <v>0</v>
      </c>
      <c r="Q254" s="223">
        <v>0.001</v>
      </c>
      <c r="R254" s="223">
        <f>Q254*H254</f>
        <v>0.039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181</v>
      </c>
      <c r="AT254" s="225" t="s">
        <v>382</v>
      </c>
      <c r="AU254" s="225" t="s">
        <v>81</v>
      </c>
      <c r="AY254" s="19" t="s">
        <v>126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79</v>
      </c>
      <c r="BK254" s="226">
        <f>ROUND(I254*H254,2)</f>
        <v>0</v>
      </c>
      <c r="BL254" s="19" t="s">
        <v>132</v>
      </c>
      <c r="BM254" s="225" t="s">
        <v>712</v>
      </c>
    </row>
    <row r="255" s="2" customFormat="1">
      <c r="A255" s="40"/>
      <c r="B255" s="41"/>
      <c r="C255" s="42"/>
      <c r="D255" s="227" t="s">
        <v>134</v>
      </c>
      <c r="E255" s="42"/>
      <c r="F255" s="228" t="s">
        <v>384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134</v>
      </c>
      <c r="AU255" s="19" t="s">
        <v>81</v>
      </c>
    </row>
    <row r="256" s="14" customFormat="1">
      <c r="A256" s="14"/>
      <c r="B256" s="243"/>
      <c r="C256" s="244"/>
      <c r="D256" s="227" t="s">
        <v>137</v>
      </c>
      <c r="E256" s="244"/>
      <c r="F256" s="246" t="s">
        <v>713</v>
      </c>
      <c r="G256" s="244"/>
      <c r="H256" s="247">
        <v>39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137</v>
      </c>
      <c r="AU256" s="253" t="s">
        <v>81</v>
      </c>
      <c r="AV256" s="14" t="s">
        <v>81</v>
      </c>
      <c r="AW256" s="14" t="s">
        <v>4</v>
      </c>
      <c r="AX256" s="14" t="s">
        <v>79</v>
      </c>
      <c r="AY256" s="253" t="s">
        <v>126</v>
      </c>
    </row>
    <row r="257" s="2" customFormat="1" ht="16.5" customHeight="1">
      <c r="A257" s="40"/>
      <c r="B257" s="41"/>
      <c r="C257" s="214" t="s">
        <v>188</v>
      </c>
      <c r="D257" s="214" t="s">
        <v>128</v>
      </c>
      <c r="E257" s="215" t="s">
        <v>389</v>
      </c>
      <c r="F257" s="216" t="s">
        <v>390</v>
      </c>
      <c r="G257" s="217" t="s">
        <v>131</v>
      </c>
      <c r="H257" s="218">
        <v>780</v>
      </c>
      <c r="I257" s="219"/>
      <c r="J257" s="220">
        <f>ROUND(I257*H257,2)</f>
        <v>0</v>
      </c>
      <c r="K257" s="216" t="s">
        <v>142</v>
      </c>
      <c r="L257" s="46"/>
      <c r="M257" s="221" t="s">
        <v>19</v>
      </c>
      <c r="N257" s="222" t="s">
        <v>43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132</v>
      </c>
      <c r="AT257" s="225" t="s">
        <v>128</v>
      </c>
      <c r="AU257" s="225" t="s">
        <v>81</v>
      </c>
      <c r="AY257" s="19" t="s">
        <v>126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79</v>
      </c>
      <c r="BK257" s="226">
        <f>ROUND(I257*H257,2)</f>
        <v>0</v>
      </c>
      <c r="BL257" s="19" t="s">
        <v>132</v>
      </c>
      <c r="BM257" s="225" t="s">
        <v>714</v>
      </c>
    </row>
    <row r="258" s="2" customFormat="1">
      <c r="A258" s="40"/>
      <c r="B258" s="41"/>
      <c r="C258" s="42"/>
      <c r="D258" s="227" t="s">
        <v>134</v>
      </c>
      <c r="E258" s="42"/>
      <c r="F258" s="228" t="s">
        <v>392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134</v>
      </c>
      <c r="AU258" s="19" t="s">
        <v>81</v>
      </c>
    </row>
    <row r="259" s="2" customFormat="1">
      <c r="A259" s="40"/>
      <c r="B259" s="41"/>
      <c r="C259" s="42"/>
      <c r="D259" s="254" t="s">
        <v>145</v>
      </c>
      <c r="E259" s="42"/>
      <c r="F259" s="255" t="s">
        <v>393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145</v>
      </c>
      <c r="AU259" s="19" t="s">
        <v>81</v>
      </c>
    </row>
    <row r="260" s="13" customFormat="1">
      <c r="A260" s="13"/>
      <c r="B260" s="233"/>
      <c r="C260" s="234"/>
      <c r="D260" s="227" t="s">
        <v>137</v>
      </c>
      <c r="E260" s="235" t="s">
        <v>19</v>
      </c>
      <c r="F260" s="236" t="s">
        <v>219</v>
      </c>
      <c r="G260" s="234"/>
      <c r="H260" s="235" t="s">
        <v>19</v>
      </c>
      <c r="I260" s="237"/>
      <c r="J260" s="234"/>
      <c r="K260" s="234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137</v>
      </c>
      <c r="AU260" s="242" t="s">
        <v>81</v>
      </c>
      <c r="AV260" s="13" t="s">
        <v>79</v>
      </c>
      <c r="AW260" s="13" t="s">
        <v>33</v>
      </c>
      <c r="AX260" s="13" t="s">
        <v>72</v>
      </c>
      <c r="AY260" s="242" t="s">
        <v>126</v>
      </c>
    </row>
    <row r="261" s="13" customFormat="1">
      <c r="A261" s="13"/>
      <c r="B261" s="233"/>
      <c r="C261" s="234"/>
      <c r="D261" s="227" t="s">
        <v>137</v>
      </c>
      <c r="E261" s="235" t="s">
        <v>19</v>
      </c>
      <c r="F261" s="236" t="s">
        <v>361</v>
      </c>
      <c r="G261" s="234"/>
      <c r="H261" s="235" t="s">
        <v>19</v>
      </c>
      <c r="I261" s="237"/>
      <c r="J261" s="234"/>
      <c r="K261" s="234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137</v>
      </c>
      <c r="AU261" s="242" t="s">
        <v>81</v>
      </c>
      <c r="AV261" s="13" t="s">
        <v>79</v>
      </c>
      <c r="AW261" s="13" t="s">
        <v>33</v>
      </c>
      <c r="AX261" s="13" t="s">
        <v>72</v>
      </c>
      <c r="AY261" s="242" t="s">
        <v>126</v>
      </c>
    </row>
    <row r="262" s="14" customFormat="1">
      <c r="A262" s="14"/>
      <c r="B262" s="243"/>
      <c r="C262" s="244"/>
      <c r="D262" s="227" t="s">
        <v>137</v>
      </c>
      <c r="E262" s="245" t="s">
        <v>19</v>
      </c>
      <c r="F262" s="246" t="s">
        <v>708</v>
      </c>
      <c r="G262" s="244"/>
      <c r="H262" s="247">
        <v>780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137</v>
      </c>
      <c r="AU262" s="253" t="s">
        <v>81</v>
      </c>
      <c r="AV262" s="14" t="s">
        <v>81</v>
      </c>
      <c r="AW262" s="14" t="s">
        <v>33</v>
      </c>
      <c r="AX262" s="14" t="s">
        <v>79</v>
      </c>
      <c r="AY262" s="253" t="s">
        <v>126</v>
      </c>
    </row>
    <row r="263" s="2" customFormat="1" ht="16.5" customHeight="1">
      <c r="A263" s="40"/>
      <c r="B263" s="41"/>
      <c r="C263" s="214" t="s">
        <v>302</v>
      </c>
      <c r="D263" s="214" t="s">
        <v>128</v>
      </c>
      <c r="E263" s="215" t="s">
        <v>395</v>
      </c>
      <c r="F263" s="216" t="s">
        <v>396</v>
      </c>
      <c r="G263" s="217" t="s">
        <v>131</v>
      </c>
      <c r="H263" s="218">
        <v>780</v>
      </c>
      <c r="I263" s="219"/>
      <c r="J263" s="220">
        <f>ROUND(I263*H263,2)</f>
        <v>0</v>
      </c>
      <c r="K263" s="216" t="s">
        <v>142</v>
      </c>
      <c r="L263" s="46"/>
      <c r="M263" s="221" t="s">
        <v>19</v>
      </c>
      <c r="N263" s="222" t="s">
        <v>43</v>
      </c>
      <c r="O263" s="86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132</v>
      </c>
      <c r="AT263" s="225" t="s">
        <v>128</v>
      </c>
      <c r="AU263" s="225" t="s">
        <v>81</v>
      </c>
      <c r="AY263" s="19" t="s">
        <v>126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79</v>
      </c>
      <c r="BK263" s="226">
        <f>ROUND(I263*H263,2)</f>
        <v>0</v>
      </c>
      <c r="BL263" s="19" t="s">
        <v>132</v>
      </c>
      <c r="BM263" s="225" t="s">
        <v>715</v>
      </c>
    </row>
    <row r="264" s="2" customFormat="1">
      <c r="A264" s="40"/>
      <c r="B264" s="41"/>
      <c r="C264" s="42"/>
      <c r="D264" s="227" t="s">
        <v>134</v>
      </c>
      <c r="E264" s="42"/>
      <c r="F264" s="228" t="s">
        <v>398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134</v>
      </c>
      <c r="AU264" s="19" t="s">
        <v>81</v>
      </c>
    </row>
    <row r="265" s="2" customFormat="1">
      <c r="A265" s="40"/>
      <c r="B265" s="41"/>
      <c r="C265" s="42"/>
      <c r="D265" s="254" t="s">
        <v>145</v>
      </c>
      <c r="E265" s="42"/>
      <c r="F265" s="255" t="s">
        <v>399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145</v>
      </c>
      <c r="AU265" s="19" t="s">
        <v>81</v>
      </c>
    </row>
    <row r="266" s="13" customFormat="1">
      <c r="A266" s="13"/>
      <c r="B266" s="233"/>
      <c r="C266" s="234"/>
      <c r="D266" s="227" t="s">
        <v>137</v>
      </c>
      <c r="E266" s="235" t="s">
        <v>19</v>
      </c>
      <c r="F266" s="236" t="s">
        <v>219</v>
      </c>
      <c r="G266" s="234"/>
      <c r="H266" s="235" t="s">
        <v>19</v>
      </c>
      <c r="I266" s="237"/>
      <c r="J266" s="234"/>
      <c r="K266" s="234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137</v>
      </c>
      <c r="AU266" s="242" t="s">
        <v>81</v>
      </c>
      <c r="AV266" s="13" t="s">
        <v>79</v>
      </c>
      <c r="AW266" s="13" t="s">
        <v>33</v>
      </c>
      <c r="AX266" s="13" t="s">
        <v>72</v>
      </c>
      <c r="AY266" s="242" t="s">
        <v>126</v>
      </c>
    </row>
    <row r="267" s="13" customFormat="1">
      <c r="A267" s="13"/>
      <c r="B267" s="233"/>
      <c r="C267" s="234"/>
      <c r="D267" s="227" t="s">
        <v>137</v>
      </c>
      <c r="E267" s="235" t="s">
        <v>19</v>
      </c>
      <c r="F267" s="236" t="s">
        <v>361</v>
      </c>
      <c r="G267" s="234"/>
      <c r="H267" s="235" t="s">
        <v>19</v>
      </c>
      <c r="I267" s="237"/>
      <c r="J267" s="234"/>
      <c r="K267" s="234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137</v>
      </c>
      <c r="AU267" s="242" t="s">
        <v>81</v>
      </c>
      <c r="AV267" s="13" t="s">
        <v>79</v>
      </c>
      <c r="AW267" s="13" t="s">
        <v>33</v>
      </c>
      <c r="AX267" s="13" t="s">
        <v>72</v>
      </c>
      <c r="AY267" s="242" t="s">
        <v>126</v>
      </c>
    </row>
    <row r="268" s="14" customFormat="1">
      <c r="A268" s="14"/>
      <c r="B268" s="243"/>
      <c r="C268" s="244"/>
      <c r="D268" s="227" t="s">
        <v>137</v>
      </c>
      <c r="E268" s="245" t="s">
        <v>19</v>
      </c>
      <c r="F268" s="246" t="s">
        <v>708</v>
      </c>
      <c r="G268" s="244"/>
      <c r="H268" s="247">
        <v>780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137</v>
      </c>
      <c r="AU268" s="253" t="s">
        <v>81</v>
      </c>
      <c r="AV268" s="14" t="s">
        <v>81</v>
      </c>
      <c r="AW268" s="14" t="s">
        <v>33</v>
      </c>
      <c r="AX268" s="14" t="s">
        <v>79</v>
      </c>
      <c r="AY268" s="253" t="s">
        <v>126</v>
      </c>
    </row>
    <row r="269" s="2" customFormat="1" ht="16.5" customHeight="1">
      <c r="A269" s="40"/>
      <c r="B269" s="41"/>
      <c r="C269" s="267" t="s">
        <v>308</v>
      </c>
      <c r="D269" s="267" t="s">
        <v>382</v>
      </c>
      <c r="E269" s="268" t="s">
        <v>401</v>
      </c>
      <c r="F269" s="269" t="s">
        <v>402</v>
      </c>
      <c r="G269" s="270" t="s">
        <v>341</v>
      </c>
      <c r="H269" s="271">
        <v>140.40000000000001</v>
      </c>
      <c r="I269" s="272"/>
      <c r="J269" s="273">
        <f>ROUND(I269*H269,2)</f>
        <v>0</v>
      </c>
      <c r="K269" s="269" t="s">
        <v>142</v>
      </c>
      <c r="L269" s="274"/>
      <c r="M269" s="275" t="s">
        <v>19</v>
      </c>
      <c r="N269" s="276" t="s">
        <v>43</v>
      </c>
      <c r="O269" s="86"/>
      <c r="P269" s="223">
        <f>O269*H269</f>
        <v>0</v>
      </c>
      <c r="Q269" s="223">
        <v>1</v>
      </c>
      <c r="R269" s="223">
        <f>Q269*H269</f>
        <v>140.40000000000001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181</v>
      </c>
      <c r="AT269" s="225" t="s">
        <v>382</v>
      </c>
      <c r="AU269" s="225" t="s">
        <v>81</v>
      </c>
      <c r="AY269" s="19" t="s">
        <v>126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79</v>
      </c>
      <c r="BK269" s="226">
        <f>ROUND(I269*H269,2)</f>
        <v>0</v>
      </c>
      <c r="BL269" s="19" t="s">
        <v>132</v>
      </c>
      <c r="BM269" s="225" t="s">
        <v>716</v>
      </c>
    </row>
    <row r="270" s="2" customFormat="1">
      <c r="A270" s="40"/>
      <c r="B270" s="41"/>
      <c r="C270" s="42"/>
      <c r="D270" s="227" t="s">
        <v>134</v>
      </c>
      <c r="E270" s="42"/>
      <c r="F270" s="228" t="s">
        <v>402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134</v>
      </c>
      <c r="AU270" s="19" t="s">
        <v>81</v>
      </c>
    </row>
    <row r="271" s="14" customFormat="1">
      <c r="A271" s="14"/>
      <c r="B271" s="243"/>
      <c r="C271" s="244"/>
      <c r="D271" s="227" t="s">
        <v>137</v>
      </c>
      <c r="E271" s="244"/>
      <c r="F271" s="246" t="s">
        <v>717</v>
      </c>
      <c r="G271" s="244"/>
      <c r="H271" s="247">
        <v>140.40000000000001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137</v>
      </c>
      <c r="AU271" s="253" t="s">
        <v>81</v>
      </c>
      <c r="AV271" s="14" t="s">
        <v>81</v>
      </c>
      <c r="AW271" s="14" t="s">
        <v>4</v>
      </c>
      <c r="AX271" s="14" t="s">
        <v>79</v>
      </c>
      <c r="AY271" s="253" t="s">
        <v>126</v>
      </c>
    </row>
    <row r="272" s="2" customFormat="1" ht="24.15" customHeight="1">
      <c r="A272" s="40"/>
      <c r="B272" s="41"/>
      <c r="C272" s="214" t="s">
        <v>315</v>
      </c>
      <c r="D272" s="214" t="s">
        <v>128</v>
      </c>
      <c r="E272" s="215" t="s">
        <v>406</v>
      </c>
      <c r="F272" s="216" t="s">
        <v>407</v>
      </c>
      <c r="G272" s="217" t="s">
        <v>151</v>
      </c>
      <c r="H272" s="218">
        <v>1</v>
      </c>
      <c r="I272" s="219"/>
      <c r="J272" s="220">
        <f>ROUND(I272*H272,2)</f>
        <v>0</v>
      </c>
      <c r="K272" s="216" t="s">
        <v>142</v>
      </c>
      <c r="L272" s="46"/>
      <c r="M272" s="221" t="s">
        <v>19</v>
      </c>
      <c r="N272" s="222" t="s">
        <v>43</v>
      </c>
      <c r="O272" s="86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132</v>
      </c>
      <c r="AT272" s="225" t="s">
        <v>128</v>
      </c>
      <c r="AU272" s="225" t="s">
        <v>81</v>
      </c>
      <c r="AY272" s="19" t="s">
        <v>126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79</v>
      </c>
      <c r="BK272" s="226">
        <f>ROUND(I272*H272,2)</f>
        <v>0</v>
      </c>
      <c r="BL272" s="19" t="s">
        <v>132</v>
      </c>
      <c r="BM272" s="225" t="s">
        <v>718</v>
      </c>
    </row>
    <row r="273" s="2" customFormat="1">
      <c r="A273" s="40"/>
      <c r="B273" s="41"/>
      <c r="C273" s="42"/>
      <c r="D273" s="227" t="s">
        <v>134</v>
      </c>
      <c r="E273" s="42"/>
      <c r="F273" s="228" t="s">
        <v>409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134</v>
      </c>
      <c r="AU273" s="19" t="s">
        <v>81</v>
      </c>
    </row>
    <row r="274" s="2" customFormat="1">
      <c r="A274" s="40"/>
      <c r="B274" s="41"/>
      <c r="C274" s="42"/>
      <c r="D274" s="254" t="s">
        <v>145</v>
      </c>
      <c r="E274" s="42"/>
      <c r="F274" s="255" t="s">
        <v>410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145</v>
      </c>
      <c r="AU274" s="19" t="s">
        <v>81</v>
      </c>
    </row>
    <row r="275" s="13" customFormat="1">
      <c r="A275" s="13"/>
      <c r="B275" s="233"/>
      <c r="C275" s="234"/>
      <c r="D275" s="227" t="s">
        <v>137</v>
      </c>
      <c r="E275" s="235" t="s">
        <v>19</v>
      </c>
      <c r="F275" s="236" t="s">
        <v>219</v>
      </c>
      <c r="G275" s="234"/>
      <c r="H275" s="235" t="s">
        <v>19</v>
      </c>
      <c r="I275" s="237"/>
      <c r="J275" s="234"/>
      <c r="K275" s="234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137</v>
      </c>
      <c r="AU275" s="242" t="s">
        <v>81</v>
      </c>
      <c r="AV275" s="13" t="s">
        <v>79</v>
      </c>
      <c r="AW275" s="13" t="s">
        <v>33</v>
      </c>
      <c r="AX275" s="13" t="s">
        <v>72</v>
      </c>
      <c r="AY275" s="242" t="s">
        <v>126</v>
      </c>
    </row>
    <row r="276" s="13" customFormat="1">
      <c r="A276" s="13"/>
      <c r="B276" s="233"/>
      <c r="C276" s="234"/>
      <c r="D276" s="227" t="s">
        <v>137</v>
      </c>
      <c r="E276" s="235" t="s">
        <v>19</v>
      </c>
      <c r="F276" s="236" t="s">
        <v>411</v>
      </c>
      <c r="G276" s="234"/>
      <c r="H276" s="235" t="s">
        <v>19</v>
      </c>
      <c r="I276" s="237"/>
      <c r="J276" s="234"/>
      <c r="K276" s="234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137</v>
      </c>
      <c r="AU276" s="242" t="s">
        <v>81</v>
      </c>
      <c r="AV276" s="13" t="s">
        <v>79</v>
      </c>
      <c r="AW276" s="13" t="s">
        <v>33</v>
      </c>
      <c r="AX276" s="13" t="s">
        <v>72</v>
      </c>
      <c r="AY276" s="242" t="s">
        <v>126</v>
      </c>
    </row>
    <row r="277" s="14" customFormat="1">
      <c r="A277" s="14"/>
      <c r="B277" s="243"/>
      <c r="C277" s="244"/>
      <c r="D277" s="227" t="s">
        <v>137</v>
      </c>
      <c r="E277" s="245" t="s">
        <v>19</v>
      </c>
      <c r="F277" s="246" t="s">
        <v>79</v>
      </c>
      <c r="G277" s="244"/>
      <c r="H277" s="247">
        <v>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137</v>
      </c>
      <c r="AU277" s="253" t="s">
        <v>81</v>
      </c>
      <c r="AV277" s="14" t="s">
        <v>81</v>
      </c>
      <c r="AW277" s="14" t="s">
        <v>33</v>
      </c>
      <c r="AX277" s="14" t="s">
        <v>79</v>
      </c>
      <c r="AY277" s="253" t="s">
        <v>126</v>
      </c>
    </row>
    <row r="278" s="2" customFormat="1" ht="16.5" customHeight="1">
      <c r="A278" s="40"/>
      <c r="B278" s="41"/>
      <c r="C278" s="214" t="s">
        <v>322</v>
      </c>
      <c r="D278" s="214" t="s">
        <v>128</v>
      </c>
      <c r="E278" s="215" t="s">
        <v>413</v>
      </c>
      <c r="F278" s="216" t="s">
        <v>414</v>
      </c>
      <c r="G278" s="217" t="s">
        <v>131</v>
      </c>
      <c r="H278" s="218">
        <v>780</v>
      </c>
      <c r="I278" s="219"/>
      <c r="J278" s="220">
        <f>ROUND(I278*H278,2)</f>
        <v>0</v>
      </c>
      <c r="K278" s="216" t="s">
        <v>142</v>
      </c>
      <c r="L278" s="46"/>
      <c r="M278" s="221" t="s">
        <v>19</v>
      </c>
      <c r="N278" s="222" t="s">
        <v>43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132</v>
      </c>
      <c r="AT278" s="225" t="s">
        <v>128</v>
      </c>
      <c r="AU278" s="225" t="s">
        <v>81</v>
      </c>
      <c r="AY278" s="19" t="s">
        <v>126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79</v>
      </c>
      <c r="BK278" s="226">
        <f>ROUND(I278*H278,2)</f>
        <v>0</v>
      </c>
      <c r="BL278" s="19" t="s">
        <v>132</v>
      </c>
      <c r="BM278" s="225" t="s">
        <v>719</v>
      </c>
    </row>
    <row r="279" s="2" customFormat="1">
      <c r="A279" s="40"/>
      <c r="B279" s="41"/>
      <c r="C279" s="42"/>
      <c r="D279" s="227" t="s">
        <v>134</v>
      </c>
      <c r="E279" s="42"/>
      <c r="F279" s="228" t="s">
        <v>416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134</v>
      </c>
      <c r="AU279" s="19" t="s">
        <v>81</v>
      </c>
    </row>
    <row r="280" s="2" customFormat="1">
      <c r="A280" s="40"/>
      <c r="B280" s="41"/>
      <c r="C280" s="42"/>
      <c r="D280" s="254" t="s">
        <v>145</v>
      </c>
      <c r="E280" s="42"/>
      <c r="F280" s="255" t="s">
        <v>417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145</v>
      </c>
      <c r="AU280" s="19" t="s">
        <v>81</v>
      </c>
    </row>
    <row r="281" s="13" customFormat="1">
      <c r="A281" s="13"/>
      <c r="B281" s="233"/>
      <c r="C281" s="234"/>
      <c r="D281" s="227" t="s">
        <v>137</v>
      </c>
      <c r="E281" s="235" t="s">
        <v>19</v>
      </c>
      <c r="F281" s="236" t="s">
        <v>219</v>
      </c>
      <c r="G281" s="234"/>
      <c r="H281" s="235" t="s">
        <v>19</v>
      </c>
      <c r="I281" s="237"/>
      <c r="J281" s="234"/>
      <c r="K281" s="234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137</v>
      </c>
      <c r="AU281" s="242" t="s">
        <v>81</v>
      </c>
      <c r="AV281" s="13" t="s">
        <v>79</v>
      </c>
      <c r="AW281" s="13" t="s">
        <v>33</v>
      </c>
      <c r="AX281" s="13" t="s">
        <v>72</v>
      </c>
      <c r="AY281" s="242" t="s">
        <v>126</v>
      </c>
    </row>
    <row r="282" s="13" customFormat="1">
      <c r="A282" s="13"/>
      <c r="B282" s="233"/>
      <c r="C282" s="234"/>
      <c r="D282" s="227" t="s">
        <v>137</v>
      </c>
      <c r="E282" s="235" t="s">
        <v>19</v>
      </c>
      <c r="F282" s="236" t="s">
        <v>361</v>
      </c>
      <c r="G282" s="234"/>
      <c r="H282" s="235" t="s">
        <v>19</v>
      </c>
      <c r="I282" s="237"/>
      <c r="J282" s="234"/>
      <c r="K282" s="234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137</v>
      </c>
      <c r="AU282" s="242" t="s">
        <v>81</v>
      </c>
      <c r="AV282" s="13" t="s">
        <v>79</v>
      </c>
      <c r="AW282" s="13" t="s">
        <v>33</v>
      </c>
      <c r="AX282" s="13" t="s">
        <v>72</v>
      </c>
      <c r="AY282" s="242" t="s">
        <v>126</v>
      </c>
    </row>
    <row r="283" s="14" customFormat="1">
      <c r="A283" s="14"/>
      <c r="B283" s="243"/>
      <c r="C283" s="244"/>
      <c r="D283" s="227" t="s">
        <v>137</v>
      </c>
      <c r="E283" s="245" t="s">
        <v>19</v>
      </c>
      <c r="F283" s="246" t="s">
        <v>708</v>
      </c>
      <c r="G283" s="244"/>
      <c r="H283" s="247">
        <v>780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137</v>
      </c>
      <c r="AU283" s="253" t="s">
        <v>81</v>
      </c>
      <c r="AV283" s="14" t="s">
        <v>81</v>
      </c>
      <c r="AW283" s="14" t="s">
        <v>33</v>
      </c>
      <c r="AX283" s="14" t="s">
        <v>79</v>
      </c>
      <c r="AY283" s="253" t="s">
        <v>126</v>
      </c>
    </row>
    <row r="284" s="2" customFormat="1" ht="16.5" customHeight="1">
      <c r="A284" s="40"/>
      <c r="B284" s="41"/>
      <c r="C284" s="214" t="s">
        <v>330</v>
      </c>
      <c r="D284" s="214" t="s">
        <v>128</v>
      </c>
      <c r="E284" s="215" t="s">
        <v>419</v>
      </c>
      <c r="F284" s="216" t="s">
        <v>420</v>
      </c>
      <c r="G284" s="217" t="s">
        <v>131</v>
      </c>
      <c r="H284" s="218">
        <v>780</v>
      </c>
      <c r="I284" s="219"/>
      <c r="J284" s="220">
        <f>ROUND(I284*H284,2)</f>
        <v>0</v>
      </c>
      <c r="K284" s="216" t="s">
        <v>142</v>
      </c>
      <c r="L284" s="46"/>
      <c r="M284" s="221" t="s">
        <v>19</v>
      </c>
      <c r="N284" s="222" t="s">
        <v>43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132</v>
      </c>
      <c r="AT284" s="225" t="s">
        <v>128</v>
      </c>
      <c r="AU284" s="225" t="s">
        <v>81</v>
      </c>
      <c r="AY284" s="19" t="s">
        <v>126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79</v>
      </c>
      <c r="BK284" s="226">
        <f>ROUND(I284*H284,2)</f>
        <v>0</v>
      </c>
      <c r="BL284" s="19" t="s">
        <v>132</v>
      </c>
      <c r="BM284" s="225" t="s">
        <v>720</v>
      </c>
    </row>
    <row r="285" s="2" customFormat="1">
      <c r="A285" s="40"/>
      <c r="B285" s="41"/>
      <c r="C285" s="42"/>
      <c r="D285" s="227" t="s">
        <v>134</v>
      </c>
      <c r="E285" s="42"/>
      <c r="F285" s="228" t="s">
        <v>422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134</v>
      </c>
      <c r="AU285" s="19" t="s">
        <v>81</v>
      </c>
    </row>
    <row r="286" s="2" customFormat="1">
      <c r="A286" s="40"/>
      <c r="B286" s="41"/>
      <c r="C286" s="42"/>
      <c r="D286" s="254" t="s">
        <v>145</v>
      </c>
      <c r="E286" s="42"/>
      <c r="F286" s="255" t="s">
        <v>423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145</v>
      </c>
      <c r="AU286" s="19" t="s">
        <v>81</v>
      </c>
    </row>
    <row r="287" s="13" customFormat="1">
      <c r="A287" s="13"/>
      <c r="B287" s="233"/>
      <c r="C287" s="234"/>
      <c r="D287" s="227" t="s">
        <v>137</v>
      </c>
      <c r="E287" s="235" t="s">
        <v>19</v>
      </c>
      <c r="F287" s="236" t="s">
        <v>219</v>
      </c>
      <c r="G287" s="234"/>
      <c r="H287" s="235" t="s">
        <v>19</v>
      </c>
      <c r="I287" s="237"/>
      <c r="J287" s="234"/>
      <c r="K287" s="234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137</v>
      </c>
      <c r="AU287" s="242" t="s">
        <v>81</v>
      </c>
      <c r="AV287" s="13" t="s">
        <v>79</v>
      </c>
      <c r="AW287" s="13" t="s">
        <v>33</v>
      </c>
      <c r="AX287" s="13" t="s">
        <v>72</v>
      </c>
      <c r="AY287" s="242" t="s">
        <v>126</v>
      </c>
    </row>
    <row r="288" s="13" customFormat="1">
      <c r="A288" s="13"/>
      <c r="B288" s="233"/>
      <c r="C288" s="234"/>
      <c r="D288" s="227" t="s">
        <v>137</v>
      </c>
      <c r="E288" s="235" t="s">
        <v>19</v>
      </c>
      <c r="F288" s="236" t="s">
        <v>361</v>
      </c>
      <c r="G288" s="234"/>
      <c r="H288" s="235" t="s">
        <v>19</v>
      </c>
      <c r="I288" s="237"/>
      <c r="J288" s="234"/>
      <c r="K288" s="234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137</v>
      </c>
      <c r="AU288" s="242" t="s">
        <v>81</v>
      </c>
      <c r="AV288" s="13" t="s">
        <v>79</v>
      </c>
      <c r="AW288" s="13" t="s">
        <v>33</v>
      </c>
      <c r="AX288" s="13" t="s">
        <v>72</v>
      </c>
      <c r="AY288" s="242" t="s">
        <v>126</v>
      </c>
    </row>
    <row r="289" s="14" customFormat="1">
      <c r="A289" s="14"/>
      <c r="B289" s="243"/>
      <c r="C289" s="244"/>
      <c r="D289" s="227" t="s">
        <v>137</v>
      </c>
      <c r="E289" s="245" t="s">
        <v>19</v>
      </c>
      <c r="F289" s="246" t="s">
        <v>708</v>
      </c>
      <c r="G289" s="244"/>
      <c r="H289" s="247">
        <v>780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137</v>
      </c>
      <c r="AU289" s="253" t="s">
        <v>81</v>
      </c>
      <c r="AV289" s="14" t="s">
        <v>81</v>
      </c>
      <c r="AW289" s="14" t="s">
        <v>33</v>
      </c>
      <c r="AX289" s="14" t="s">
        <v>79</v>
      </c>
      <c r="AY289" s="253" t="s">
        <v>126</v>
      </c>
    </row>
    <row r="290" s="2" customFormat="1" ht="16.5" customHeight="1">
      <c r="A290" s="40"/>
      <c r="B290" s="41"/>
      <c r="C290" s="214" t="s">
        <v>338</v>
      </c>
      <c r="D290" s="214" t="s">
        <v>128</v>
      </c>
      <c r="E290" s="215" t="s">
        <v>425</v>
      </c>
      <c r="F290" s="216" t="s">
        <v>426</v>
      </c>
      <c r="G290" s="217" t="s">
        <v>131</v>
      </c>
      <c r="H290" s="218">
        <v>780</v>
      </c>
      <c r="I290" s="219"/>
      <c r="J290" s="220">
        <f>ROUND(I290*H290,2)</f>
        <v>0</v>
      </c>
      <c r="K290" s="216" t="s">
        <v>142</v>
      </c>
      <c r="L290" s="46"/>
      <c r="M290" s="221" t="s">
        <v>19</v>
      </c>
      <c r="N290" s="222" t="s">
        <v>43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132</v>
      </c>
      <c r="AT290" s="225" t="s">
        <v>128</v>
      </c>
      <c r="AU290" s="225" t="s">
        <v>81</v>
      </c>
      <c r="AY290" s="19" t="s">
        <v>126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79</v>
      </c>
      <c r="BK290" s="226">
        <f>ROUND(I290*H290,2)</f>
        <v>0</v>
      </c>
      <c r="BL290" s="19" t="s">
        <v>132</v>
      </c>
      <c r="BM290" s="225" t="s">
        <v>721</v>
      </c>
    </row>
    <row r="291" s="2" customFormat="1">
      <c r="A291" s="40"/>
      <c r="B291" s="41"/>
      <c r="C291" s="42"/>
      <c r="D291" s="227" t="s">
        <v>134</v>
      </c>
      <c r="E291" s="42"/>
      <c r="F291" s="228" t="s">
        <v>428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134</v>
      </c>
      <c r="AU291" s="19" t="s">
        <v>81</v>
      </c>
    </row>
    <row r="292" s="2" customFormat="1">
      <c r="A292" s="40"/>
      <c r="B292" s="41"/>
      <c r="C292" s="42"/>
      <c r="D292" s="254" t="s">
        <v>145</v>
      </c>
      <c r="E292" s="42"/>
      <c r="F292" s="255" t="s">
        <v>429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145</v>
      </c>
      <c r="AU292" s="19" t="s">
        <v>81</v>
      </c>
    </row>
    <row r="293" s="13" customFormat="1">
      <c r="A293" s="13"/>
      <c r="B293" s="233"/>
      <c r="C293" s="234"/>
      <c r="D293" s="227" t="s">
        <v>137</v>
      </c>
      <c r="E293" s="235" t="s">
        <v>19</v>
      </c>
      <c r="F293" s="236" t="s">
        <v>219</v>
      </c>
      <c r="G293" s="234"/>
      <c r="H293" s="235" t="s">
        <v>19</v>
      </c>
      <c r="I293" s="237"/>
      <c r="J293" s="234"/>
      <c r="K293" s="234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137</v>
      </c>
      <c r="AU293" s="242" t="s">
        <v>81</v>
      </c>
      <c r="AV293" s="13" t="s">
        <v>79</v>
      </c>
      <c r="AW293" s="13" t="s">
        <v>33</v>
      </c>
      <c r="AX293" s="13" t="s">
        <v>72</v>
      </c>
      <c r="AY293" s="242" t="s">
        <v>126</v>
      </c>
    </row>
    <row r="294" s="13" customFormat="1">
      <c r="A294" s="13"/>
      <c r="B294" s="233"/>
      <c r="C294" s="234"/>
      <c r="D294" s="227" t="s">
        <v>137</v>
      </c>
      <c r="E294" s="235" t="s">
        <v>19</v>
      </c>
      <c r="F294" s="236" t="s">
        <v>361</v>
      </c>
      <c r="G294" s="234"/>
      <c r="H294" s="235" t="s">
        <v>19</v>
      </c>
      <c r="I294" s="237"/>
      <c r="J294" s="234"/>
      <c r="K294" s="234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137</v>
      </c>
      <c r="AU294" s="242" t="s">
        <v>81</v>
      </c>
      <c r="AV294" s="13" t="s">
        <v>79</v>
      </c>
      <c r="AW294" s="13" t="s">
        <v>33</v>
      </c>
      <c r="AX294" s="13" t="s">
        <v>72</v>
      </c>
      <c r="AY294" s="242" t="s">
        <v>126</v>
      </c>
    </row>
    <row r="295" s="14" customFormat="1">
      <c r="A295" s="14"/>
      <c r="B295" s="243"/>
      <c r="C295" s="244"/>
      <c r="D295" s="227" t="s">
        <v>137</v>
      </c>
      <c r="E295" s="245" t="s">
        <v>19</v>
      </c>
      <c r="F295" s="246" t="s">
        <v>708</v>
      </c>
      <c r="G295" s="244"/>
      <c r="H295" s="247">
        <v>780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137</v>
      </c>
      <c r="AU295" s="253" t="s">
        <v>81</v>
      </c>
      <c r="AV295" s="14" t="s">
        <v>81</v>
      </c>
      <c r="AW295" s="14" t="s">
        <v>33</v>
      </c>
      <c r="AX295" s="14" t="s">
        <v>79</v>
      </c>
      <c r="AY295" s="253" t="s">
        <v>126</v>
      </c>
    </row>
    <row r="296" s="2" customFormat="1" ht="16.5" customHeight="1">
      <c r="A296" s="40"/>
      <c r="B296" s="41"/>
      <c r="C296" s="214" t="s">
        <v>346</v>
      </c>
      <c r="D296" s="214" t="s">
        <v>128</v>
      </c>
      <c r="E296" s="215" t="s">
        <v>431</v>
      </c>
      <c r="F296" s="216" t="s">
        <v>432</v>
      </c>
      <c r="G296" s="217" t="s">
        <v>131</v>
      </c>
      <c r="H296" s="218">
        <v>780</v>
      </c>
      <c r="I296" s="219"/>
      <c r="J296" s="220">
        <f>ROUND(I296*H296,2)</f>
        <v>0</v>
      </c>
      <c r="K296" s="216" t="s">
        <v>142</v>
      </c>
      <c r="L296" s="46"/>
      <c r="M296" s="221" t="s">
        <v>19</v>
      </c>
      <c r="N296" s="222" t="s">
        <v>43</v>
      </c>
      <c r="O296" s="86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132</v>
      </c>
      <c r="AT296" s="225" t="s">
        <v>128</v>
      </c>
      <c r="AU296" s="225" t="s">
        <v>81</v>
      </c>
      <c r="AY296" s="19" t="s">
        <v>126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79</v>
      </c>
      <c r="BK296" s="226">
        <f>ROUND(I296*H296,2)</f>
        <v>0</v>
      </c>
      <c r="BL296" s="19" t="s">
        <v>132</v>
      </c>
      <c r="BM296" s="225" t="s">
        <v>722</v>
      </c>
    </row>
    <row r="297" s="2" customFormat="1">
      <c r="A297" s="40"/>
      <c r="B297" s="41"/>
      <c r="C297" s="42"/>
      <c r="D297" s="227" t="s">
        <v>134</v>
      </c>
      <c r="E297" s="42"/>
      <c r="F297" s="228" t="s">
        <v>434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134</v>
      </c>
      <c r="AU297" s="19" t="s">
        <v>81</v>
      </c>
    </row>
    <row r="298" s="2" customFormat="1">
      <c r="A298" s="40"/>
      <c r="B298" s="41"/>
      <c r="C298" s="42"/>
      <c r="D298" s="254" t="s">
        <v>145</v>
      </c>
      <c r="E298" s="42"/>
      <c r="F298" s="255" t="s">
        <v>435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145</v>
      </c>
      <c r="AU298" s="19" t="s">
        <v>81</v>
      </c>
    </row>
    <row r="299" s="13" customFormat="1">
      <c r="A299" s="13"/>
      <c r="B299" s="233"/>
      <c r="C299" s="234"/>
      <c r="D299" s="227" t="s">
        <v>137</v>
      </c>
      <c r="E299" s="235" t="s">
        <v>19</v>
      </c>
      <c r="F299" s="236" t="s">
        <v>219</v>
      </c>
      <c r="G299" s="234"/>
      <c r="H299" s="235" t="s">
        <v>19</v>
      </c>
      <c r="I299" s="237"/>
      <c r="J299" s="234"/>
      <c r="K299" s="234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137</v>
      </c>
      <c r="AU299" s="242" t="s">
        <v>81</v>
      </c>
      <c r="AV299" s="13" t="s">
        <v>79</v>
      </c>
      <c r="AW299" s="13" t="s">
        <v>33</v>
      </c>
      <c r="AX299" s="13" t="s">
        <v>72</v>
      </c>
      <c r="AY299" s="242" t="s">
        <v>126</v>
      </c>
    </row>
    <row r="300" s="13" customFormat="1">
      <c r="A300" s="13"/>
      <c r="B300" s="233"/>
      <c r="C300" s="234"/>
      <c r="D300" s="227" t="s">
        <v>137</v>
      </c>
      <c r="E300" s="235" t="s">
        <v>19</v>
      </c>
      <c r="F300" s="236" t="s">
        <v>361</v>
      </c>
      <c r="G300" s="234"/>
      <c r="H300" s="235" t="s">
        <v>19</v>
      </c>
      <c r="I300" s="237"/>
      <c r="J300" s="234"/>
      <c r="K300" s="234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137</v>
      </c>
      <c r="AU300" s="242" t="s">
        <v>81</v>
      </c>
      <c r="AV300" s="13" t="s">
        <v>79</v>
      </c>
      <c r="AW300" s="13" t="s">
        <v>33</v>
      </c>
      <c r="AX300" s="13" t="s">
        <v>72</v>
      </c>
      <c r="AY300" s="242" t="s">
        <v>126</v>
      </c>
    </row>
    <row r="301" s="14" customFormat="1">
      <c r="A301" s="14"/>
      <c r="B301" s="243"/>
      <c r="C301" s="244"/>
      <c r="D301" s="227" t="s">
        <v>137</v>
      </c>
      <c r="E301" s="245" t="s">
        <v>19</v>
      </c>
      <c r="F301" s="246" t="s">
        <v>708</v>
      </c>
      <c r="G301" s="244"/>
      <c r="H301" s="247">
        <v>780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137</v>
      </c>
      <c r="AU301" s="253" t="s">
        <v>81</v>
      </c>
      <c r="AV301" s="14" t="s">
        <v>81</v>
      </c>
      <c r="AW301" s="14" t="s">
        <v>33</v>
      </c>
      <c r="AX301" s="14" t="s">
        <v>79</v>
      </c>
      <c r="AY301" s="253" t="s">
        <v>126</v>
      </c>
    </row>
    <row r="302" s="2" customFormat="1" ht="16.5" customHeight="1">
      <c r="A302" s="40"/>
      <c r="B302" s="41"/>
      <c r="C302" s="214" t="s">
        <v>355</v>
      </c>
      <c r="D302" s="214" t="s">
        <v>128</v>
      </c>
      <c r="E302" s="215" t="s">
        <v>437</v>
      </c>
      <c r="F302" s="216" t="s">
        <v>438</v>
      </c>
      <c r="G302" s="217" t="s">
        <v>151</v>
      </c>
      <c r="H302" s="218">
        <v>1</v>
      </c>
      <c r="I302" s="219"/>
      <c r="J302" s="220">
        <f>ROUND(I302*H302,2)</f>
        <v>0</v>
      </c>
      <c r="K302" s="216" t="s">
        <v>142</v>
      </c>
      <c r="L302" s="46"/>
      <c r="M302" s="221" t="s">
        <v>19</v>
      </c>
      <c r="N302" s="222" t="s">
        <v>43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132</v>
      </c>
      <c r="AT302" s="225" t="s">
        <v>128</v>
      </c>
      <c r="AU302" s="225" t="s">
        <v>81</v>
      </c>
      <c r="AY302" s="19" t="s">
        <v>126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79</v>
      </c>
      <c r="BK302" s="226">
        <f>ROUND(I302*H302,2)</f>
        <v>0</v>
      </c>
      <c r="BL302" s="19" t="s">
        <v>132</v>
      </c>
      <c r="BM302" s="225" t="s">
        <v>723</v>
      </c>
    </row>
    <row r="303" s="2" customFormat="1">
      <c r="A303" s="40"/>
      <c r="B303" s="41"/>
      <c r="C303" s="42"/>
      <c r="D303" s="227" t="s">
        <v>134</v>
      </c>
      <c r="E303" s="42"/>
      <c r="F303" s="228" t="s">
        <v>440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134</v>
      </c>
      <c r="AU303" s="19" t="s">
        <v>81</v>
      </c>
    </row>
    <row r="304" s="2" customFormat="1">
      <c r="A304" s="40"/>
      <c r="B304" s="41"/>
      <c r="C304" s="42"/>
      <c r="D304" s="254" t="s">
        <v>145</v>
      </c>
      <c r="E304" s="42"/>
      <c r="F304" s="255" t="s">
        <v>441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145</v>
      </c>
      <c r="AU304" s="19" t="s">
        <v>81</v>
      </c>
    </row>
    <row r="305" s="13" customFormat="1">
      <c r="A305" s="13"/>
      <c r="B305" s="233"/>
      <c r="C305" s="234"/>
      <c r="D305" s="227" t="s">
        <v>137</v>
      </c>
      <c r="E305" s="235" t="s">
        <v>19</v>
      </c>
      <c r="F305" s="236" t="s">
        <v>219</v>
      </c>
      <c r="G305" s="234"/>
      <c r="H305" s="235" t="s">
        <v>19</v>
      </c>
      <c r="I305" s="237"/>
      <c r="J305" s="234"/>
      <c r="K305" s="234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137</v>
      </c>
      <c r="AU305" s="242" t="s">
        <v>81</v>
      </c>
      <c r="AV305" s="13" t="s">
        <v>79</v>
      </c>
      <c r="AW305" s="13" t="s">
        <v>33</v>
      </c>
      <c r="AX305" s="13" t="s">
        <v>72</v>
      </c>
      <c r="AY305" s="242" t="s">
        <v>126</v>
      </c>
    </row>
    <row r="306" s="13" customFormat="1">
      <c r="A306" s="13"/>
      <c r="B306" s="233"/>
      <c r="C306" s="234"/>
      <c r="D306" s="227" t="s">
        <v>137</v>
      </c>
      <c r="E306" s="235" t="s">
        <v>19</v>
      </c>
      <c r="F306" s="236" t="s">
        <v>411</v>
      </c>
      <c r="G306" s="234"/>
      <c r="H306" s="235" t="s">
        <v>19</v>
      </c>
      <c r="I306" s="237"/>
      <c r="J306" s="234"/>
      <c r="K306" s="234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137</v>
      </c>
      <c r="AU306" s="242" t="s">
        <v>81</v>
      </c>
      <c r="AV306" s="13" t="s">
        <v>79</v>
      </c>
      <c r="AW306" s="13" t="s">
        <v>33</v>
      </c>
      <c r="AX306" s="13" t="s">
        <v>72</v>
      </c>
      <c r="AY306" s="242" t="s">
        <v>126</v>
      </c>
    </row>
    <row r="307" s="14" customFormat="1">
      <c r="A307" s="14"/>
      <c r="B307" s="243"/>
      <c r="C307" s="244"/>
      <c r="D307" s="227" t="s">
        <v>137</v>
      </c>
      <c r="E307" s="245" t="s">
        <v>19</v>
      </c>
      <c r="F307" s="246" t="s">
        <v>79</v>
      </c>
      <c r="G307" s="244"/>
      <c r="H307" s="247">
        <v>1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137</v>
      </c>
      <c r="AU307" s="253" t="s">
        <v>81</v>
      </c>
      <c r="AV307" s="14" t="s">
        <v>81</v>
      </c>
      <c r="AW307" s="14" t="s">
        <v>33</v>
      </c>
      <c r="AX307" s="14" t="s">
        <v>79</v>
      </c>
      <c r="AY307" s="253" t="s">
        <v>126</v>
      </c>
    </row>
    <row r="308" s="2" customFormat="1" ht="16.5" customHeight="1">
      <c r="A308" s="40"/>
      <c r="B308" s="41"/>
      <c r="C308" s="267" t="s">
        <v>363</v>
      </c>
      <c r="D308" s="267" t="s">
        <v>382</v>
      </c>
      <c r="E308" s="268" t="s">
        <v>443</v>
      </c>
      <c r="F308" s="269" t="s">
        <v>444</v>
      </c>
      <c r="G308" s="270" t="s">
        <v>151</v>
      </c>
      <c r="H308" s="271">
        <v>1</v>
      </c>
      <c r="I308" s="272"/>
      <c r="J308" s="273">
        <f>ROUND(I308*H308,2)</f>
        <v>0</v>
      </c>
      <c r="K308" s="269" t="s">
        <v>19</v>
      </c>
      <c r="L308" s="274"/>
      <c r="M308" s="275" t="s">
        <v>19</v>
      </c>
      <c r="N308" s="276" t="s">
        <v>43</v>
      </c>
      <c r="O308" s="86"/>
      <c r="P308" s="223">
        <f>O308*H308</f>
        <v>0</v>
      </c>
      <c r="Q308" s="223">
        <v>0.0023</v>
      </c>
      <c r="R308" s="223">
        <f>Q308*H308</f>
        <v>0.0023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181</v>
      </c>
      <c r="AT308" s="225" t="s">
        <v>382</v>
      </c>
      <c r="AU308" s="225" t="s">
        <v>81</v>
      </c>
      <c r="AY308" s="19" t="s">
        <v>126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79</v>
      </c>
      <c r="BK308" s="226">
        <f>ROUND(I308*H308,2)</f>
        <v>0</v>
      </c>
      <c r="BL308" s="19" t="s">
        <v>132</v>
      </c>
      <c r="BM308" s="225" t="s">
        <v>724</v>
      </c>
    </row>
    <row r="309" s="2" customFormat="1">
      <c r="A309" s="40"/>
      <c r="B309" s="41"/>
      <c r="C309" s="42"/>
      <c r="D309" s="227" t="s">
        <v>134</v>
      </c>
      <c r="E309" s="42"/>
      <c r="F309" s="228" t="s">
        <v>444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134</v>
      </c>
      <c r="AU309" s="19" t="s">
        <v>81</v>
      </c>
    </row>
    <row r="310" s="14" customFormat="1">
      <c r="A310" s="14"/>
      <c r="B310" s="243"/>
      <c r="C310" s="244"/>
      <c r="D310" s="227" t="s">
        <v>137</v>
      </c>
      <c r="E310" s="244"/>
      <c r="F310" s="246" t="s">
        <v>725</v>
      </c>
      <c r="G310" s="244"/>
      <c r="H310" s="247">
        <v>1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137</v>
      </c>
      <c r="AU310" s="253" t="s">
        <v>81</v>
      </c>
      <c r="AV310" s="14" t="s">
        <v>81</v>
      </c>
      <c r="AW310" s="14" t="s">
        <v>4</v>
      </c>
      <c r="AX310" s="14" t="s">
        <v>79</v>
      </c>
      <c r="AY310" s="253" t="s">
        <v>126</v>
      </c>
    </row>
    <row r="311" s="2" customFormat="1" ht="21.75" customHeight="1">
      <c r="A311" s="40"/>
      <c r="B311" s="41"/>
      <c r="C311" s="214" t="s">
        <v>375</v>
      </c>
      <c r="D311" s="214" t="s">
        <v>128</v>
      </c>
      <c r="E311" s="215" t="s">
        <v>448</v>
      </c>
      <c r="F311" s="216" t="s">
        <v>449</v>
      </c>
      <c r="G311" s="217" t="s">
        <v>151</v>
      </c>
      <c r="H311" s="218">
        <v>1</v>
      </c>
      <c r="I311" s="219"/>
      <c r="J311" s="220">
        <f>ROUND(I311*H311,2)</f>
        <v>0</v>
      </c>
      <c r="K311" s="216" t="s">
        <v>142</v>
      </c>
      <c r="L311" s="46"/>
      <c r="M311" s="221" t="s">
        <v>19</v>
      </c>
      <c r="N311" s="222" t="s">
        <v>43</v>
      </c>
      <c r="O311" s="86"/>
      <c r="P311" s="223">
        <f>O311*H311</f>
        <v>0</v>
      </c>
      <c r="Q311" s="223">
        <v>6.0000000000000002E-05</v>
      </c>
      <c r="R311" s="223">
        <f>Q311*H311</f>
        <v>6.0000000000000002E-05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132</v>
      </c>
      <c r="AT311" s="225" t="s">
        <v>128</v>
      </c>
      <c r="AU311" s="225" t="s">
        <v>81</v>
      </c>
      <c r="AY311" s="19" t="s">
        <v>126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79</v>
      </c>
      <c r="BK311" s="226">
        <f>ROUND(I311*H311,2)</f>
        <v>0</v>
      </c>
      <c r="BL311" s="19" t="s">
        <v>132</v>
      </c>
      <c r="BM311" s="225" t="s">
        <v>726</v>
      </c>
    </row>
    <row r="312" s="2" customFormat="1">
      <c r="A312" s="40"/>
      <c r="B312" s="41"/>
      <c r="C312" s="42"/>
      <c r="D312" s="227" t="s">
        <v>134</v>
      </c>
      <c r="E312" s="42"/>
      <c r="F312" s="228" t="s">
        <v>451</v>
      </c>
      <c r="G312" s="42"/>
      <c r="H312" s="42"/>
      <c r="I312" s="229"/>
      <c r="J312" s="42"/>
      <c r="K312" s="42"/>
      <c r="L312" s="46"/>
      <c r="M312" s="230"/>
      <c r="N312" s="231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134</v>
      </c>
      <c r="AU312" s="19" t="s">
        <v>81</v>
      </c>
    </row>
    <row r="313" s="2" customFormat="1">
      <c r="A313" s="40"/>
      <c r="B313" s="41"/>
      <c r="C313" s="42"/>
      <c r="D313" s="254" t="s">
        <v>145</v>
      </c>
      <c r="E313" s="42"/>
      <c r="F313" s="255" t="s">
        <v>452</v>
      </c>
      <c r="G313" s="42"/>
      <c r="H313" s="42"/>
      <c r="I313" s="229"/>
      <c r="J313" s="42"/>
      <c r="K313" s="42"/>
      <c r="L313" s="46"/>
      <c r="M313" s="230"/>
      <c r="N313" s="231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145</v>
      </c>
      <c r="AU313" s="19" t="s">
        <v>81</v>
      </c>
    </row>
    <row r="314" s="13" customFormat="1">
      <c r="A314" s="13"/>
      <c r="B314" s="233"/>
      <c r="C314" s="234"/>
      <c r="D314" s="227" t="s">
        <v>137</v>
      </c>
      <c r="E314" s="235" t="s">
        <v>19</v>
      </c>
      <c r="F314" s="236" t="s">
        <v>219</v>
      </c>
      <c r="G314" s="234"/>
      <c r="H314" s="235" t="s">
        <v>19</v>
      </c>
      <c r="I314" s="237"/>
      <c r="J314" s="234"/>
      <c r="K314" s="234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137</v>
      </c>
      <c r="AU314" s="242" t="s">
        <v>81</v>
      </c>
      <c r="AV314" s="13" t="s">
        <v>79</v>
      </c>
      <c r="AW314" s="13" t="s">
        <v>33</v>
      </c>
      <c r="AX314" s="13" t="s">
        <v>72</v>
      </c>
      <c r="AY314" s="242" t="s">
        <v>126</v>
      </c>
    </row>
    <row r="315" s="13" customFormat="1">
      <c r="A315" s="13"/>
      <c r="B315" s="233"/>
      <c r="C315" s="234"/>
      <c r="D315" s="227" t="s">
        <v>137</v>
      </c>
      <c r="E315" s="235" t="s">
        <v>19</v>
      </c>
      <c r="F315" s="236" t="s">
        <v>411</v>
      </c>
      <c r="G315" s="234"/>
      <c r="H315" s="235" t="s">
        <v>19</v>
      </c>
      <c r="I315" s="237"/>
      <c r="J315" s="234"/>
      <c r="K315" s="234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137</v>
      </c>
      <c r="AU315" s="242" t="s">
        <v>81</v>
      </c>
      <c r="AV315" s="13" t="s">
        <v>79</v>
      </c>
      <c r="AW315" s="13" t="s">
        <v>33</v>
      </c>
      <c r="AX315" s="13" t="s">
        <v>72</v>
      </c>
      <c r="AY315" s="242" t="s">
        <v>126</v>
      </c>
    </row>
    <row r="316" s="14" customFormat="1">
      <c r="A316" s="14"/>
      <c r="B316" s="243"/>
      <c r="C316" s="244"/>
      <c r="D316" s="227" t="s">
        <v>137</v>
      </c>
      <c r="E316" s="245" t="s">
        <v>19</v>
      </c>
      <c r="F316" s="246" t="s">
        <v>79</v>
      </c>
      <c r="G316" s="244"/>
      <c r="H316" s="247">
        <v>1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137</v>
      </c>
      <c r="AU316" s="253" t="s">
        <v>81</v>
      </c>
      <c r="AV316" s="14" t="s">
        <v>81</v>
      </c>
      <c r="AW316" s="14" t="s">
        <v>33</v>
      </c>
      <c r="AX316" s="14" t="s">
        <v>79</v>
      </c>
      <c r="AY316" s="253" t="s">
        <v>126</v>
      </c>
    </row>
    <row r="317" s="2" customFormat="1" ht="16.5" customHeight="1">
      <c r="A317" s="40"/>
      <c r="B317" s="41"/>
      <c r="C317" s="267" t="s">
        <v>381</v>
      </c>
      <c r="D317" s="267" t="s">
        <v>382</v>
      </c>
      <c r="E317" s="268" t="s">
        <v>454</v>
      </c>
      <c r="F317" s="269" t="s">
        <v>455</v>
      </c>
      <c r="G317" s="270" t="s">
        <v>151</v>
      </c>
      <c r="H317" s="271">
        <v>3</v>
      </c>
      <c r="I317" s="272"/>
      <c r="J317" s="273">
        <f>ROUND(I317*H317,2)</f>
        <v>0</v>
      </c>
      <c r="K317" s="269" t="s">
        <v>142</v>
      </c>
      <c r="L317" s="274"/>
      <c r="M317" s="275" t="s">
        <v>19</v>
      </c>
      <c r="N317" s="276" t="s">
        <v>43</v>
      </c>
      <c r="O317" s="86"/>
      <c r="P317" s="223">
        <f>O317*H317</f>
        <v>0</v>
      </c>
      <c r="Q317" s="223">
        <v>0.0070899999999999999</v>
      </c>
      <c r="R317" s="223">
        <f>Q317*H317</f>
        <v>0.021270000000000001</v>
      </c>
      <c r="S317" s="223">
        <v>0</v>
      </c>
      <c r="T317" s="224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5" t="s">
        <v>181</v>
      </c>
      <c r="AT317" s="225" t="s">
        <v>382</v>
      </c>
      <c r="AU317" s="225" t="s">
        <v>81</v>
      </c>
      <c r="AY317" s="19" t="s">
        <v>126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9" t="s">
        <v>79</v>
      </c>
      <c r="BK317" s="226">
        <f>ROUND(I317*H317,2)</f>
        <v>0</v>
      </c>
      <c r="BL317" s="19" t="s">
        <v>132</v>
      </c>
      <c r="BM317" s="225" t="s">
        <v>727</v>
      </c>
    </row>
    <row r="318" s="2" customFormat="1">
      <c r="A318" s="40"/>
      <c r="B318" s="41"/>
      <c r="C318" s="42"/>
      <c r="D318" s="227" t="s">
        <v>134</v>
      </c>
      <c r="E318" s="42"/>
      <c r="F318" s="228" t="s">
        <v>455</v>
      </c>
      <c r="G318" s="42"/>
      <c r="H318" s="42"/>
      <c r="I318" s="229"/>
      <c r="J318" s="42"/>
      <c r="K318" s="42"/>
      <c r="L318" s="46"/>
      <c r="M318" s="230"/>
      <c r="N318" s="231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134</v>
      </c>
      <c r="AU318" s="19" t="s">
        <v>81</v>
      </c>
    </row>
    <row r="319" s="14" customFormat="1">
      <c r="A319" s="14"/>
      <c r="B319" s="243"/>
      <c r="C319" s="244"/>
      <c r="D319" s="227" t="s">
        <v>137</v>
      </c>
      <c r="E319" s="244"/>
      <c r="F319" s="246" t="s">
        <v>728</v>
      </c>
      <c r="G319" s="244"/>
      <c r="H319" s="247">
        <v>3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137</v>
      </c>
      <c r="AU319" s="253" t="s">
        <v>81</v>
      </c>
      <c r="AV319" s="14" t="s">
        <v>81</v>
      </c>
      <c r="AW319" s="14" t="s">
        <v>4</v>
      </c>
      <c r="AX319" s="14" t="s">
        <v>79</v>
      </c>
      <c r="AY319" s="253" t="s">
        <v>126</v>
      </c>
    </row>
    <row r="320" s="2" customFormat="1" ht="16.5" customHeight="1">
      <c r="A320" s="40"/>
      <c r="B320" s="41"/>
      <c r="C320" s="214" t="s">
        <v>388</v>
      </c>
      <c r="D320" s="214" t="s">
        <v>128</v>
      </c>
      <c r="E320" s="215" t="s">
        <v>459</v>
      </c>
      <c r="F320" s="216" t="s">
        <v>460</v>
      </c>
      <c r="G320" s="217" t="s">
        <v>131</v>
      </c>
      <c r="H320" s="218">
        <v>1.5</v>
      </c>
      <c r="I320" s="219"/>
      <c r="J320" s="220">
        <f>ROUND(I320*H320,2)</f>
        <v>0</v>
      </c>
      <c r="K320" s="216" t="s">
        <v>142</v>
      </c>
      <c r="L320" s="46"/>
      <c r="M320" s="221" t="s">
        <v>19</v>
      </c>
      <c r="N320" s="222" t="s">
        <v>43</v>
      </c>
      <c r="O320" s="86"/>
      <c r="P320" s="223">
        <f>O320*H320</f>
        <v>0</v>
      </c>
      <c r="Q320" s="223">
        <v>0.00036000000000000002</v>
      </c>
      <c r="R320" s="223">
        <f>Q320*H320</f>
        <v>0.00054000000000000001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132</v>
      </c>
      <c r="AT320" s="225" t="s">
        <v>128</v>
      </c>
      <c r="AU320" s="225" t="s">
        <v>81</v>
      </c>
      <c r="AY320" s="19" t="s">
        <v>126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79</v>
      </c>
      <c r="BK320" s="226">
        <f>ROUND(I320*H320,2)</f>
        <v>0</v>
      </c>
      <c r="BL320" s="19" t="s">
        <v>132</v>
      </c>
      <c r="BM320" s="225" t="s">
        <v>729</v>
      </c>
    </row>
    <row r="321" s="2" customFormat="1">
      <c r="A321" s="40"/>
      <c r="B321" s="41"/>
      <c r="C321" s="42"/>
      <c r="D321" s="227" t="s">
        <v>134</v>
      </c>
      <c r="E321" s="42"/>
      <c r="F321" s="228" t="s">
        <v>462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134</v>
      </c>
      <c r="AU321" s="19" t="s">
        <v>81</v>
      </c>
    </row>
    <row r="322" s="2" customFormat="1">
      <c r="A322" s="40"/>
      <c r="B322" s="41"/>
      <c r="C322" s="42"/>
      <c r="D322" s="254" t="s">
        <v>145</v>
      </c>
      <c r="E322" s="42"/>
      <c r="F322" s="255" t="s">
        <v>463</v>
      </c>
      <c r="G322" s="42"/>
      <c r="H322" s="42"/>
      <c r="I322" s="229"/>
      <c r="J322" s="42"/>
      <c r="K322" s="42"/>
      <c r="L322" s="46"/>
      <c r="M322" s="230"/>
      <c r="N322" s="231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145</v>
      </c>
      <c r="AU322" s="19" t="s">
        <v>81</v>
      </c>
    </row>
    <row r="323" s="13" customFormat="1">
      <c r="A323" s="13"/>
      <c r="B323" s="233"/>
      <c r="C323" s="234"/>
      <c r="D323" s="227" t="s">
        <v>137</v>
      </c>
      <c r="E323" s="235" t="s">
        <v>19</v>
      </c>
      <c r="F323" s="236" t="s">
        <v>219</v>
      </c>
      <c r="G323" s="234"/>
      <c r="H323" s="235" t="s">
        <v>19</v>
      </c>
      <c r="I323" s="237"/>
      <c r="J323" s="234"/>
      <c r="K323" s="234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137</v>
      </c>
      <c r="AU323" s="242" t="s">
        <v>81</v>
      </c>
      <c r="AV323" s="13" t="s">
        <v>79</v>
      </c>
      <c r="AW323" s="13" t="s">
        <v>33</v>
      </c>
      <c r="AX323" s="13" t="s">
        <v>72</v>
      </c>
      <c r="AY323" s="242" t="s">
        <v>126</v>
      </c>
    </row>
    <row r="324" s="13" customFormat="1">
      <c r="A324" s="13"/>
      <c r="B324" s="233"/>
      <c r="C324" s="234"/>
      <c r="D324" s="227" t="s">
        <v>137</v>
      </c>
      <c r="E324" s="235" t="s">
        <v>19</v>
      </c>
      <c r="F324" s="236" t="s">
        <v>411</v>
      </c>
      <c r="G324" s="234"/>
      <c r="H324" s="235" t="s">
        <v>19</v>
      </c>
      <c r="I324" s="237"/>
      <c r="J324" s="234"/>
      <c r="K324" s="234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137</v>
      </c>
      <c r="AU324" s="242" t="s">
        <v>81</v>
      </c>
      <c r="AV324" s="13" t="s">
        <v>79</v>
      </c>
      <c r="AW324" s="13" t="s">
        <v>33</v>
      </c>
      <c r="AX324" s="13" t="s">
        <v>72</v>
      </c>
      <c r="AY324" s="242" t="s">
        <v>126</v>
      </c>
    </row>
    <row r="325" s="14" customFormat="1">
      <c r="A325" s="14"/>
      <c r="B325" s="243"/>
      <c r="C325" s="244"/>
      <c r="D325" s="227" t="s">
        <v>137</v>
      </c>
      <c r="E325" s="245" t="s">
        <v>19</v>
      </c>
      <c r="F325" s="246" t="s">
        <v>730</v>
      </c>
      <c r="G325" s="244"/>
      <c r="H325" s="247">
        <v>1.5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137</v>
      </c>
      <c r="AU325" s="253" t="s">
        <v>81</v>
      </c>
      <c r="AV325" s="14" t="s">
        <v>81</v>
      </c>
      <c r="AW325" s="14" t="s">
        <v>33</v>
      </c>
      <c r="AX325" s="14" t="s">
        <v>79</v>
      </c>
      <c r="AY325" s="253" t="s">
        <v>126</v>
      </c>
    </row>
    <row r="326" s="2" customFormat="1" ht="16.5" customHeight="1">
      <c r="A326" s="40"/>
      <c r="B326" s="41"/>
      <c r="C326" s="267" t="s">
        <v>394</v>
      </c>
      <c r="D326" s="267" t="s">
        <v>382</v>
      </c>
      <c r="E326" s="268" t="s">
        <v>466</v>
      </c>
      <c r="F326" s="269" t="s">
        <v>467</v>
      </c>
      <c r="G326" s="270" t="s">
        <v>131</v>
      </c>
      <c r="H326" s="271">
        <v>1.6499999999999999</v>
      </c>
      <c r="I326" s="272"/>
      <c r="J326" s="273">
        <f>ROUND(I326*H326,2)</f>
        <v>0</v>
      </c>
      <c r="K326" s="269" t="s">
        <v>19</v>
      </c>
      <c r="L326" s="274"/>
      <c r="M326" s="275" t="s">
        <v>19</v>
      </c>
      <c r="N326" s="276" t="s">
        <v>43</v>
      </c>
      <c r="O326" s="86"/>
      <c r="P326" s="223">
        <f>O326*H326</f>
        <v>0</v>
      </c>
      <c r="Q326" s="223">
        <v>0.00010000000000000001</v>
      </c>
      <c r="R326" s="223">
        <f>Q326*H326</f>
        <v>0.000165</v>
      </c>
      <c r="S326" s="223">
        <v>0</v>
      </c>
      <c r="T326" s="224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5" t="s">
        <v>181</v>
      </c>
      <c r="AT326" s="225" t="s">
        <v>382</v>
      </c>
      <c r="AU326" s="225" t="s">
        <v>81</v>
      </c>
      <c r="AY326" s="19" t="s">
        <v>126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9" t="s">
        <v>79</v>
      </c>
      <c r="BK326" s="226">
        <f>ROUND(I326*H326,2)</f>
        <v>0</v>
      </c>
      <c r="BL326" s="19" t="s">
        <v>132</v>
      </c>
      <c r="BM326" s="225" t="s">
        <v>731</v>
      </c>
    </row>
    <row r="327" s="2" customFormat="1">
      <c r="A327" s="40"/>
      <c r="B327" s="41"/>
      <c r="C327" s="42"/>
      <c r="D327" s="227" t="s">
        <v>134</v>
      </c>
      <c r="E327" s="42"/>
      <c r="F327" s="228" t="s">
        <v>467</v>
      </c>
      <c r="G327" s="42"/>
      <c r="H327" s="42"/>
      <c r="I327" s="229"/>
      <c r="J327" s="42"/>
      <c r="K327" s="42"/>
      <c r="L327" s="46"/>
      <c r="M327" s="230"/>
      <c r="N327" s="231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134</v>
      </c>
      <c r="AU327" s="19" t="s">
        <v>81</v>
      </c>
    </row>
    <row r="328" s="14" customFormat="1">
      <c r="A328" s="14"/>
      <c r="B328" s="243"/>
      <c r="C328" s="244"/>
      <c r="D328" s="227" t="s">
        <v>137</v>
      </c>
      <c r="E328" s="244"/>
      <c r="F328" s="246" t="s">
        <v>732</v>
      </c>
      <c r="G328" s="244"/>
      <c r="H328" s="247">
        <v>1.6499999999999999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137</v>
      </c>
      <c r="AU328" s="253" t="s">
        <v>81</v>
      </c>
      <c r="AV328" s="14" t="s">
        <v>81</v>
      </c>
      <c r="AW328" s="14" t="s">
        <v>4</v>
      </c>
      <c r="AX328" s="14" t="s">
        <v>79</v>
      </c>
      <c r="AY328" s="253" t="s">
        <v>126</v>
      </c>
    </row>
    <row r="329" s="2" customFormat="1" ht="16.5" customHeight="1">
      <c r="A329" s="40"/>
      <c r="B329" s="41"/>
      <c r="C329" s="214" t="s">
        <v>400</v>
      </c>
      <c r="D329" s="214" t="s">
        <v>128</v>
      </c>
      <c r="E329" s="215" t="s">
        <v>471</v>
      </c>
      <c r="F329" s="216" t="s">
        <v>472</v>
      </c>
      <c r="G329" s="217" t="s">
        <v>151</v>
      </c>
      <c r="H329" s="218">
        <v>1</v>
      </c>
      <c r="I329" s="219"/>
      <c r="J329" s="220">
        <f>ROUND(I329*H329,2)</f>
        <v>0</v>
      </c>
      <c r="K329" s="216" t="s">
        <v>142</v>
      </c>
      <c r="L329" s="46"/>
      <c r="M329" s="221" t="s">
        <v>19</v>
      </c>
      <c r="N329" s="222" t="s">
        <v>43</v>
      </c>
      <c r="O329" s="86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132</v>
      </c>
      <c r="AT329" s="225" t="s">
        <v>128</v>
      </c>
      <c r="AU329" s="225" t="s">
        <v>81</v>
      </c>
      <c r="AY329" s="19" t="s">
        <v>126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79</v>
      </c>
      <c r="BK329" s="226">
        <f>ROUND(I329*H329,2)</f>
        <v>0</v>
      </c>
      <c r="BL329" s="19" t="s">
        <v>132</v>
      </c>
      <c r="BM329" s="225" t="s">
        <v>733</v>
      </c>
    </row>
    <row r="330" s="2" customFormat="1">
      <c r="A330" s="40"/>
      <c r="B330" s="41"/>
      <c r="C330" s="42"/>
      <c r="D330" s="227" t="s">
        <v>134</v>
      </c>
      <c r="E330" s="42"/>
      <c r="F330" s="228" t="s">
        <v>474</v>
      </c>
      <c r="G330" s="42"/>
      <c r="H330" s="42"/>
      <c r="I330" s="229"/>
      <c r="J330" s="42"/>
      <c r="K330" s="42"/>
      <c r="L330" s="46"/>
      <c r="M330" s="230"/>
      <c r="N330" s="231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134</v>
      </c>
      <c r="AU330" s="19" t="s">
        <v>81</v>
      </c>
    </row>
    <row r="331" s="2" customFormat="1">
      <c r="A331" s="40"/>
      <c r="B331" s="41"/>
      <c r="C331" s="42"/>
      <c r="D331" s="254" t="s">
        <v>145</v>
      </c>
      <c r="E331" s="42"/>
      <c r="F331" s="255" t="s">
        <v>475</v>
      </c>
      <c r="G331" s="42"/>
      <c r="H331" s="42"/>
      <c r="I331" s="229"/>
      <c r="J331" s="42"/>
      <c r="K331" s="42"/>
      <c r="L331" s="46"/>
      <c r="M331" s="230"/>
      <c r="N331" s="231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145</v>
      </c>
      <c r="AU331" s="19" t="s">
        <v>81</v>
      </c>
    </row>
    <row r="332" s="13" customFormat="1">
      <c r="A332" s="13"/>
      <c r="B332" s="233"/>
      <c r="C332" s="234"/>
      <c r="D332" s="227" t="s">
        <v>137</v>
      </c>
      <c r="E332" s="235" t="s">
        <v>19</v>
      </c>
      <c r="F332" s="236" t="s">
        <v>219</v>
      </c>
      <c r="G332" s="234"/>
      <c r="H332" s="235" t="s">
        <v>19</v>
      </c>
      <c r="I332" s="237"/>
      <c r="J332" s="234"/>
      <c r="K332" s="234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137</v>
      </c>
      <c r="AU332" s="242" t="s">
        <v>81</v>
      </c>
      <c r="AV332" s="13" t="s">
        <v>79</v>
      </c>
      <c r="AW332" s="13" t="s">
        <v>33</v>
      </c>
      <c r="AX332" s="13" t="s">
        <v>72</v>
      </c>
      <c r="AY332" s="242" t="s">
        <v>126</v>
      </c>
    </row>
    <row r="333" s="13" customFormat="1">
      <c r="A333" s="13"/>
      <c r="B333" s="233"/>
      <c r="C333" s="234"/>
      <c r="D333" s="227" t="s">
        <v>137</v>
      </c>
      <c r="E333" s="235" t="s">
        <v>19</v>
      </c>
      <c r="F333" s="236" t="s">
        <v>411</v>
      </c>
      <c r="G333" s="234"/>
      <c r="H333" s="235" t="s">
        <v>19</v>
      </c>
      <c r="I333" s="237"/>
      <c r="J333" s="234"/>
      <c r="K333" s="234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137</v>
      </c>
      <c r="AU333" s="242" t="s">
        <v>81</v>
      </c>
      <c r="AV333" s="13" t="s">
        <v>79</v>
      </c>
      <c r="AW333" s="13" t="s">
        <v>33</v>
      </c>
      <c r="AX333" s="13" t="s">
        <v>72</v>
      </c>
      <c r="AY333" s="242" t="s">
        <v>126</v>
      </c>
    </row>
    <row r="334" s="14" customFormat="1">
      <c r="A334" s="14"/>
      <c r="B334" s="243"/>
      <c r="C334" s="244"/>
      <c r="D334" s="227" t="s">
        <v>137</v>
      </c>
      <c r="E334" s="245" t="s">
        <v>19</v>
      </c>
      <c r="F334" s="246" t="s">
        <v>79</v>
      </c>
      <c r="G334" s="244"/>
      <c r="H334" s="247">
        <v>1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137</v>
      </c>
      <c r="AU334" s="253" t="s">
        <v>81</v>
      </c>
      <c r="AV334" s="14" t="s">
        <v>81</v>
      </c>
      <c r="AW334" s="14" t="s">
        <v>33</v>
      </c>
      <c r="AX334" s="14" t="s">
        <v>79</v>
      </c>
      <c r="AY334" s="253" t="s">
        <v>126</v>
      </c>
    </row>
    <row r="335" s="2" customFormat="1" ht="16.5" customHeight="1">
      <c r="A335" s="40"/>
      <c r="B335" s="41"/>
      <c r="C335" s="214" t="s">
        <v>405</v>
      </c>
      <c r="D335" s="214" t="s">
        <v>128</v>
      </c>
      <c r="E335" s="215" t="s">
        <v>477</v>
      </c>
      <c r="F335" s="216" t="s">
        <v>478</v>
      </c>
      <c r="G335" s="217" t="s">
        <v>215</v>
      </c>
      <c r="H335" s="218">
        <v>0.023</v>
      </c>
      <c r="I335" s="219"/>
      <c r="J335" s="220">
        <f>ROUND(I335*H335,2)</f>
        <v>0</v>
      </c>
      <c r="K335" s="216" t="s">
        <v>142</v>
      </c>
      <c r="L335" s="46"/>
      <c r="M335" s="221" t="s">
        <v>19</v>
      </c>
      <c r="N335" s="222" t="s">
        <v>43</v>
      </c>
      <c r="O335" s="86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132</v>
      </c>
      <c r="AT335" s="225" t="s">
        <v>128</v>
      </c>
      <c r="AU335" s="225" t="s">
        <v>81</v>
      </c>
      <c r="AY335" s="19" t="s">
        <v>126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79</v>
      </c>
      <c r="BK335" s="226">
        <f>ROUND(I335*H335,2)</f>
        <v>0</v>
      </c>
      <c r="BL335" s="19" t="s">
        <v>132</v>
      </c>
      <c r="BM335" s="225" t="s">
        <v>734</v>
      </c>
    </row>
    <row r="336" s="2" customFormat="1">
      <c r="A336" s="40"/>
      <c r="B336" s="41"/>
      <c r="C336" s="42"/>
      <c r="D336" s="227" t="s">
        <v>134</v>
      </c>
      <c r="E336" s="42"/>
      <c r="F336" s="228" t="s">
        <v>480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134</v>
      </c>
      <c r="AU336" s="19" t="s">
        <v>81</v>
      </c>
    </row>
    <row r="337" s="2" customFormat="1">
      <c r="A337" s="40"/>
      <c r="B337" s="41"/>
      <c r="C337" s="42"/>
      <c r="D337" s="254" t="s">
        <v>145</v>
      </c>
      <c r="E337" s="42"/>
      <c r="F337" s="255" t="s">
        <v>481</v>
      </c>
      <c r="G337" s="42"/>
      <c r="H337" s="42"/>
      <c r="I337" s="229"/>
      <c r="J337" s="42"/>
      <c r="K337" s="42"/>
      <c r="L337" s="46"/>
      <c r="M337" s="230"/>
      <c r="N337" s="231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145</v>
      </c>
      <c r="AU337" s="19" t="s">
        <v>81</v>
      </c>
    </row>
    <row r="338" s="13" customFormat="1">
      <c r="A338" s="13"/>
      <c r="B338" s="233"/>
      <c r="C338" s="234"/>
      <c r="D338" s="227" t="s">
        <v>137</v>
      </c>
      <c r="E338" s="235" t="s">
        <v>19</v>
      </c>
      <c r="F338" s="236" t="s">
        <v>219</v>
      </c>
      <c r="G338" s="234"/>
      <c r="H338" s="235" t="s">
        <v>19</v>
      </c>
      <c r="I338" s="237"/>
      <c r="J338" s="234"/>
      <c r="K338" s="234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137</v>
      </c>
      <c r="AU338" s="242" t="s">
        <v>81</v>
      </c>
      <c r="AV338" s="13" t="s">
        <v>79</v>
      </c>
      <c r="AW338" s="13" t="s">
        <v>33</v>
      </c>
      <c r="AX338" s="13" t="s">
        <v>72</v>
      </c>
      <c r="AY338" s="242" t="s">
        <v>126</v>
      </c>
    </row>
    <row r="339" s="13" customFormat="1">
      <c r="A339" s="13"/>
      <c r="B339" s="233"/>
      <c r="C339" s="234"/>
      <c r="D339" s="227" t="s">
        <v>137</v>
      </c>
      <c r="E339" s="235" t="s">
        <v>19</v>
      </c>
      <c r="F339" s="236" t="s">
        <v>361</v>
      </c>
      <c r="G339" s="234"/>
      <c r="H339" s="235" t="s">
        <v>19</v>
      </c>
      <c r="I339" s="237"/>
      <c r="J339" s="234"/>
      <c r="K339" s="234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137</v>
      </c>
      <c r="AU339" s="242" t="s">
        <v>81</v>
      </c>
      <c r="AV339" s="13" t="s">
        <v>79</v>
      </c>
      <c r="AW339" s="13" t="s">
        <v>33</v>
      </c>
      <c r="AX339" s="13" t="s">
        <v>72</v>
      </c>
      <c r="AY339" s="242" t="s">
        <v>126</v>
      </c>
    </row>
    <row r="340" s="14" customFormat="1">
      <c r="A340" s="14"/>
      <c r="B340" s="243"/>
      <c r="C340" s="244"/>
      <c r="D340" s="227" t="s">
        <v>137</v>
      </c>
      <c r="E340" s="245" t="s">
        <v>19</v>
      </c>
      <c r="F340" s="246" t="s">
        <v>735</v>
      </c>
      <c r="G340" s="244"/>
      <c r="H340" s="247">
        <v>0.023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137</v>
      </c>
      <c r="AU340" s="253" t="s">
        <v>81</v>
      </c>
      <c r="AV340" s="14" t="s">
        <v>81</v>
      </c>
      <c r="AW340" s="14" t="s">
        <v>33</v>
      </c>
      <c r="AX340" s="14" t="s">
        <v>79</v>
      </c>
      <c r="AY340" s="253" t="s">
        <v>126</v>
      </c>
    </row>
    <row r="341" s="2" customFormat="1" ht="16.5" customHeight="1">
      <c r="A341" s="40"/>
      <c r="B341" s="41"/>
      <c r="C341" s="267" t="s">
        <v>412</v>
      </c>
      <c r="D341" s="267" t="s">
        <v>382</v>
      </c>
      <c r="E341" s="268" t="s">
        <v>484</v>
      </c>
      <c r="F341" s="269" t="s">
        <v>485</v>
      </c>
      <c r="G341" s="270" t="s">
        <v>385</v>
      </c>
      <c r="H341" s="271">
        <v>23</v>
      </c>
      <c r="I341" s="272"/>
      <c r="J341" s="273">
        <f>ROUND(I341*H341,2)</f>
        <v>0</v>
      </c>
      <c r="K341" s="269" t="s">
        <v>142</v>
      </c>
      <c r="L341" s="274"/>
      <c r="M341" s="275" t="s">
        <v>19</v>
      </c>
      <c r="N341" s="276" t="s">
        <v>43</v>
      </c>
      <c r="O341" s="86"/>
      <c r="P341" s="223">
        <f>O341*H341</f>
        <v>0</v>
      </c>
      <c r="Q341" s="223">
        <v>0.001</v>
      </c>
      <c r="R341" s="223">
        <f>Q341*H341</f>
        <v>0.023</v>
      </c>
      <c r="S341" s="223">
        <v>0</v>
      </c>
      <c r="T341" s="224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5" t="s">
        <v>181</v>
      </c>
      <c r="AT341" s="225" t="s">
        <v>382</v>
      </c>
      <c r="AU341" s="225" t="s">
        <v>81</v>
      </c>
      <c r="AY341" s="19" t="s">
        <v>126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9" t="s">
        <v>79</v>
      </c>
      <c r="BK341" s="226">
        <f>ROUND(I341*H341,2)</f>
        <v>0</v>
      </c>
      <c r="BL341" s="19" t="s">
        <v>132</v>
      </c>
      <c r="BM341" s="225" t="s">
        <v>736</v>
      </c>
    </row>
    <row r="342" s="2" customFormat="1">
      <c r="A342" s="40"/>
      <c r="B342" s="41"/>
      <c r="C342" s="42"/>
      <c r="D342" s="227" t="s">
        <v>134</v>
      </c>
      <c r="E342" s="42"/>
      <c r="F342" s="228" t="s">
        <v>485</v>
      </c>
      <c r="G342" s="42"/>
      <c r="H342" s="42"/>
      <c r="I342" s="229"/>
      <c r="J342" s="42"/>
      <c r="K342" s="42"/>
      <c r="L342" s="46"/>
      <c r="M342" s="230"/>
      <c r="N342" s="231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134</v>
      </c>
      <c r="AU342" s="19" t="s">
        <v>81</v>
      </c>
    </row>
    <row r="343" s="14" customFormat="1">
      <c r="A343" s="14"/>
      <c r="B343" s="243"/>
      <c r="C343" s="244"/>
      <c r="D343" s="227" t="s">
        <v>137</v>
      </c>
      <c r="E343" s="244"/>
      <c r="F343" s="246" t="s">
        <v>737</v>
      </c>
      <c r="G343" s="244"/>
      <c r="H343" s="247">
        <v>23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137</v>
      </c>
      <c r="AU343" s="253" t="s">
        <v>81</v>
      </c>
      <c r="AV343" s="14" t="s">
        <v>81</v>
      </c>
      <c r="AW343" s="14" t="s">
        <v>4</v>
      </c>
      <c r="AX343" s="14" t="s">
        <v>79</v>
      </c>
      <c r="AY343" s="253" t="s">
        <v>126</v>
      </c>
    </row>
    <row r="344" s="2" customFormat="1" ht="21.75" customHeight="1">
      <c r="A344" s="40"/>
      <c r="B344" s="41"/>
      <c r="C344" s="214" t="s">
        <v>418</v>
      </c>
      <c r="D344" s="214" t="s">
        <v>128</v>
      </c>
      <c r="E344" s="215" t="s">
        <v>489</v>
      </c>
      <c r="F344" s="216" t="s">
        <v>490</v>
      </c>
      <c r="G344" s="217" t="s">
        <v>131</v>
      </c>
      <c r="H344" s="218">
        <v>780</v>
      </c>
      <c r="I344" s="219"/>
      <c r="J344" s="220">
        <f>ROUND(I344*H344,2)</f>
        <v>0</v>
      </c>
      <c r="K344" s="216" t="s">
        <v>142</v>
      </c>
      <c r="L344" s="46"/>
      <c r="M344" s="221" t="s">
        <v>19</v>
      </c>
      <c r="N344" s="222" t="s">
        <v>43</v>
      </c>
      <c r="O344" s="86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132</v>
      </c>
      <c r="AT344" s="225" t="s">
        <v>128</v>
      </c>
      <c r="AU344" s="225" t="s">
        <v>81</v>
      </c>
      <c r="AY344" s="19" t="s">
        <v>126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79</v>
      </c>
      <c r="BK344" s="226">
        <f>ROUND(I344*H344,2)</f>
        <v>0</v>
      </c>
      <c r="BL344" s="19" t="s">
        <v>132</v>
      </c>
      <c r="BM344" s="225" t="s">
        <v>738</v>
      </c>
    </row>
    <row r="345" s="2" customFormat="1">
      <c r="A345" s="40"/>
      <c r="B345" s="41"/>
      <c r="C345" s="42"/>
      <c r="D345" s="227" t="s">
        <v>134</v>
      </c>
      <c r="E345" s="42"/>
      <c r="F345" s="228" t="s">
        <v>492</v>
      </c>
      <c r="G345" s="42"/>
      <c r="H345" s="42"/>
      <c r="I345" s="229"/>
      <c r="J345" s="42"/>
      <c r="K345" s="42"/>
      <c r="L345" s="46"/>
      <c r="M345" s="230"/>
      <c r="N345" s="23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134</v>
      </c>
      <c r="AU345" s="19" t="s">
        <v>81</v>
      </c>
    </row>
    <row r="346" s="2" customFormat="1">
      <c r="A346" s="40"/>
      <c r="B346" s="41"/>
      <c r="C346" s="42"/>
      <c r="D346" s="254" t="s">
        <v>145</v>
      </c>
      <c r="E346" s="42"/>
      <c r="F346" s="255" t="s">
        <v>493</v>
      </c>
      <c r="G346" s="42"/>
      <c r="H346" s="42"/>
      <c r="I346" s="229"/>
      <c r="J346" s="42"/>
      <c r="K346" s="42"/>
      <c r="L346" s="46"/>
      <c r="M346" s="230"/>
      <c r="N346" s="231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145</v>
      </c>
      <c r="AU346" s="19" t="s">
        <v>81</v>
      </c>
    </row>
    <row r="347" s="2" customFormat="1">
      <c r="A347" s="40"/>
      <c r="B347" s="41"/>
      <c r="C347" s="42"/>
      <c r="D347" s="227" t="s">
        <v>135</v>
      </c>
      <c r="E347" s="42"/>
      <c r="F347" s="232" t="s">
        <v>494</v>
      </c>
      <c r="G347" s="42"/>
      <c r="H347" s="42"/>
      <c r="I347" s="229"/>
      <c r="J347" s="42"/>
      <c r="K347" s="42"/>
      <c r="L347" s="46"/>
      <c r="M347" s="230"/>
      <c r="N347" s="231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135</v>
      </c>
      <c r="AU347" s="19" t="s">
        <v>81</v>
      </c>
    </row>
    <row r="348" s="13" customFormat="1">
      <c r="A348" s="13"/>
      <c r="B348" s="233"/>
      <c r="C348" s="234"/>
      <c r="D348" s="227" t="s">
        <v>137</v>
      </c>
      <c r="E348" s="235" t="s">
        <v>19</v>
      </c>
      <c r="F348" s="236" t="s">
        <v>219</v>
      </c>
      <c r="G348" s="234"/>
      <c r="H348" s="235" t="s">
        <v>19</v>
      </c>
      <c r="I348" s="237"/>
      <c r="J348" s="234"/>
      <c r="K348" s="234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137</v>
      </c>
      <c r="AU348" s="242" t="s">
        <v>81</v>
      </c>
      <c r="AV348" s="13" t="s">
        <v>79</v>
      </c>
      <c r="AW348" s="13" t="s">
        <v>33</v>
      </c>
      <c r="AX348" s="13" t="s">
        <v>72</v>
      </c>
      <c r="AY348" s="242" t="s">
        <v>126</v>
      </c>
    </row>
    <row r="349" s="13" customFormat="1">
      <c r="A349" s="13"/>
      <c r="B349" s="233"/>
      <c r="C349" s="234"/>
      <c r="D349" s="227" t="s">
        <v>137</v>
      </c>
      <c r="E349" s="235" t="s">
        <v>19</v>
      </c>
      <c r="F349" s="236" t="s">
        <v>361</v>
      </c>
      <c r="G349" s="234"/>
      <c r="H349" s="235" t="s">
        <v>19</v>
      </c>
      <c r="I349" s="237"/>
      <c r="J349" s="234"/>
      <c r="K349" s="234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137</v>
      </c>
      <c r="AU349" s="242" t="s">
        <v>81</v>
      </c>
      <c r="AV349" s="13" t="s">
        <v>79</v>
      </c>
      <c r="AW349" s="13" t="s">
        <v>33</v>
      </c>
      <c r="AX349" s="13" t="s">
        <v>72</v>
      </c>
      <c r="AY349" s="242" t="s">
        <v>126</v>
      </c>
    </row>
    <row r="350" s="14" customFormat="1">
      <c r="A350" s="14"/>
      <c r="B350" s="243"/>
      <c r="C350" s="244"/>
      <c r="D350" s="227" t="s">
        <v>137</v>
      </c>
      <c r="E350" s="245" t="s">
        <v>19</v>
      </c>
      <c r="F350" s="246" t="s">
        <v>708</v>
      </c>
      <c r="G350" s="244"/>
      <c r="H350" s="247">
        <v>780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137</v>
      </c>
      <c r="AU350" s="253" t="s">
        <v>81</v>
      </c>
      <c r="AV350" s="14" t="s">
        <v>81</v>
      </c>
      <c r="AW350" s="14" t="s">
        <v>33</v>
      </c>
      <c r="AX350" s="14" t="s">
        <v>79</v>
      </c>
      <c r="AY350" s="253" t="s">
        <v>126</v>
      </c>
    </row>
    <row r="351" s="2" customFormat="1" ht="16.5" customHeight="1">
      <c r="A351" s="40"/>
      <c r="B351" s="41"/>
      <c r="C351" s="267" t="s">
        <v>424</v>
      </c>
      <c r="D351" s="267" t="s">
        <v>382</v>
      </c>
      <c r="E351" s="268" t="s">
        <v>496</v>
      </c>
      <c r="F351" s="269" t="s">
        <v>497</v>
      </c>
      <c r="G351" s="270" t="s">
        <v>498</v>
      </c>
      <c r="H351" s="271">
        <v>0.78000000000000003</v>
      </c>
      <c r="I351" s="272"/>
      <c r="J351" s="273">
        <f>ROUND(I351*H351,2)</f>
        <v>0</v>
      </c>
      <c r="K351" s="269" t="s">
        <v>142</v>
      </c>
      <c r="L351" s="274"/>
      <c r="M351" s="275" t="s">
        <v>19</v>
      </c>
      <c r="N351" s="276" t="s">
        <v>43</v>
      </c>
      <c r="O351" s="86"/>
      <c r="P351" s="223">
        <f>O351*H351</f>
        <v>0</v>
      </c>
      <c r="Q351" s="223">
        <v>0.001</v>
      </c>
      <c r="R351" s="223">
        <f>Q351*H351</f>
        <v>0.00078000000000000009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181</v>
      </c>
      <c r="AT351" s="225" t="s">
        <v>382</v>
      </c>
      <c r="AU351" s="225" t="s">
        <v>81</v>
      </c>
      <c r="AY351" s="19" t="s">
        <v>126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79</v>
      </c>
      <c r="BK351" s="226">
        <f>ROUND(I351*H351,2)</f>
        <v>0</v>
      </c>
      <c r="BL351" s="19" t="s">
        <v>132</v>
      </c>
      <c r="BM351" s="225" t="s">
        <v>739</v>
      </c>
    </row>
    <row r="352" s="2" customFormat="1">
      <c r="A352" s="40"/>
      <c r="B352" s="41"/>
      <c r="C352" s="42"/>
      <c r="D352" s="227" t="s">
        <v>134</v>
      </c>
      <c r="E352" s="42"/>
      <c r="F352" s="228" t="s">
        <v>497</v>
      </c>
      <c r="G352" s="42"/>
      <c r="H352" s="42"/>
      <c r="I352" s="229"/>
      <c r="J352" s="42"/>
      <c r="K352" s="42"/>
      <c r="L352" s="46"/>
      <c r="M352" s="230"/>
      <c r="N352" s="231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134</v>
      </c>
      <c r="AU352" s="19" t="s">
        <v>81</v>
      </c>
    </row>
    <row r="353" s="14" customFormat="1">
      <c r="A353" s="14"/>
      <c r="B353" s="243"/>
      <c r="C353" s="244"/>
      <c r="D353" s="227" t="s">
        <v>137</v>
      </c>
      <c r="E353" s="244"/>
      <c r="F353" s="246" t="s">
        <v>740</v>
      </c>
      <c r="G353" s="244"/>
      <c r="H353" s="247">
        <v>0.78000000000000003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137</v>
      </c>
      <c r="AU353" s="253" t="s">
        <v>81</v>
      </c>
      <c r="AV353" s="14" t="s">
        <v>81</v>
      </c>
      <c r="AW353" s="14" t="s">
        <v>4</v>
      </c>
      <c r="AX353" s="14" t="s">
        <v>79</v>
      </c>
      <c r="AY353" s="253" t="s">
        <v>126</v>
      </c>
    </row>
    <row r="354" s="2" customFormat="1" ht="16.5" customHeight="1">
      <c r="A354" s="40"/>
      <c r="B354" s="41"/>
      <c r="C354" s="214" t="s">
        <v>430</v>
      </c>
      <c r="D354" s="214" t="s">
        <v>128</v>
      </c>
      <c r="E354" s="215" t="s">
        <v>502</v>
      </c>
      <c r="F354" s="216" t="s">
        <v>503</v>
      </c>
      <c r="G354" s="217" t="s">
        <v>131</v>
      </c>
      <c r="H354" s="218">
        <v>1</v>
      </c>
      <c r="I354" s="219"/>
      <c r="J354" s="220">
        <f>ROUND(I354*H354,2)</f>
        <v>0</v>
      </c>
      <c r="K354" s="216" t="s">
        <v>142</v>
      </c>
      <c r="L354" s="46"/>
      <c r="M354" s="221" t="s">
        <v>19</v>
      </c>
      <c r="N354" s="222" t="s">
        <v>43</v>
      </c>
      <c r="O354" s="86"/>
      <c r="P354" s="223">
        <f>O354*H354</f>
        <v>0</v>
      </c>
      <c r="Q354" s="223">
        <v>0</v>
      </c>
      <c r="R354" s="223">
        <f>Q354*H354</f>
        <v>0</v>
      </c>
      <c r="S354" s="223">
        <v>0</v>
      </c>
      <c r="T354" s="22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132</v>
      </c>
      <c r="AT354" s="225" t="s">
        <v>128</v>
      </c>
      <c r="AU354" s="225" t="s">
        <v>81</v>
      </c>
      <c r="AY354" s="19" t="s">
        <v>126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79</v>
      </c>
      <c r="BK354" s="226">
        <f>ROUND(I354*H354,2)</f>
        <v>0</v>
      </c>
      <c r="BL354" s="19" t="s">
        <v>132</v>
      </c>
      <c r="BM354" s="225" t="s">
        <v>741</v>
      </c>
    </row>
    <row r="355" s="2" customFormat="1">
      <c r="A355" s="40"/>
      <c r="B355" s="41"/>
      <c r="C355" s="42"/>
      <c r="D355" s="227" t="s">
        <v>134</v>
      </c>
      <c r="E355" s="42"/>
      <c r="F355" s="228" t="s">
        <v>505</v>
      </c>
      <c r="G355" s="42"/>
      <c r="H355" s="42"/>
      <c r="I355" s="229"/>
      <c r="J355" s="42"/>
      <c r="K355" s="42"/>
      <c r="L355" s="46"/>
      <c r="M355" s="230"/>
      <c r="N355" s="231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134</v>
      </c>
      <c r="AU355" s="19" t="s">
        <v>81</v>
      </c>
    </row>
    <row r="356" s="2" customFormat="1">
      <c r="A356" s="40"/>
      <c r="B356" s="41"/>
      <c r="C356" s="42"/>
      <c r="D356" s="254" t="s">
        <v>145</v>
      </c>
      <c r="E356" s="42"/>
      <c r="F356" s="255" t="s">
        <v>506</v>
      </c>
      <c r="G356" s="42"/>
      <c r="H356" s="42"/>
      <c r="I356" s="229"/>
      <c r="J356" s="42"/>
      <c r="K356" s="42"/>
      <c r="L356" s="46"/>
      <c r="M356" s="230"/>
      <c r="N356" s="231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145</v>
      </c>
      <c r="AU356" s="19" t="s">
        <v>81</v>
      </c>
    </row>
    <row r="357" s="13" customFormat="1">
      <c r="A357" s="13"/>
      <c r="B357" s="233"/>
      <c r="C357" s="234"/>
      <c r="D357" s="227" t="s">
        <v>137</v>
      </c>
      <c r="E357" s="235" t="s">
        <v>19</v>
      </c>
      <c r="F357" s="236" t="s">
        <v>219</v>
      </c>
      <c r="G357" s="234"/>
      <c r="H357" s="235" t="s">
        <v>19</v>
      </c>
      <c r="I357" s="237"/>
      <c r="J357" s="234"/>
      <c r="K357" s="234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137</v>
      </c>
      <c r="AU357" s="242" t="s">
        <v>81</v>
      </c>
      <c r="AV357" s="13" t="s">
        <v>79</v>
      </c>
      <c r="AW357" s="13" t="s">
        <v>33</v>
      </c>
      <c r="AX357" s="13" t="s">
        <v>72</v>
      </c>
      <c r="AY357" s="242" t="s">
        <v>126</v>
      </c>
    </row>
    <row r="358" s="13" customFormat="1">
      <c r="A358" s="13"/>
      <c r="B358" s="233"/>
      <c r="C358" s="234"/>
      <c r="D358" s="227" t="s">
        <v>137</v>
      </c>
      <c r="E358" s="235" t="s">
        <v>19</v>
      </c>
      <c r="F358" s="236" t="s">
        <v>411</v>
      </c>
      <c r="G358" s="234"/>
      <c r="H358" s="235" t="s">
        <v>19</v>
      </c>
      <c r="I358" s="237"/>
      <c r="J358" s="234"/>
      <c r="K358" s="234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137</v>
      </c>
      <c r="AU358" s="242" t="s">
        <v>81</v>
      </c>
      <c r="AV358" s="13" t="s">
        <v>79</v>
      </c>
      <c r="AW358" s="13" t="s">
        <v>33</v>
      </c>
      <c r="AX358" s="13" t="s">
        <v>72</v>
      </c>
      <c r="AY358" s="242" t="s">
        <v>126</v>
      </c>
    </row>
    <row r="359" s="14" customFormat="1">
      <c r="A359" s="14"/>
      <c r="B359" s="243"/>
      <c r="C359" s="244"/>
      <c r="D359" s="227" t="s">
        <v>137</v>
      </c>
      <c r="E359" s="245" t="s">
        <v>19</v>
      </c>
      <c r="F359" s="246" t="s">
        <v>79</v>
      </c>
      <c r="G359" s="244"/>
      <c r="H359" s="247">
        <v>1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137</v>
      </c>
      <c r="AU359" s="253" t="s">
        <v>81</v>
      </c>
      <c r="AV359" s="14" t="s">
        <v>81</v>
      </c>
      <c r="AW359" s="14" t="s">
        <v>33</v>
      </c>
      <c r="AX359" s="14" t="s">
        <v>79</v>
      </c>
      <c r="AY359" s="253" t="s">
        <v>126</v>
      </c>
    </row>
    <row r="360" s="2" customFormat="1" ht="16.5" customHeight="1">
      <c r="A360" s="40"/>
      <c r="B360" s="41"/>
      <c r="C360" s="267" t="s">
        <v>436</v>
      </c>
      <c r="D360" s="267" t="s">
        <v>382</v>
      </c>
      <c r="E360" s="268" t="s">
        <v>508</v>
      </c>
      <c r="F360" s="269" t="s">
        <v>509</v>
      </c>
      <c r="G360" s="270" t="s">
        <v>215</v>
      </c>
      <c r="H360" s="271">
        <v>4.1200000000000001</v>
      </c>
      <c r="I360" s="272"/>
      <c r="J360" s="273">
        <f>ROUND(I360*H360,2)</f>
        <v>0</v>
      </c>
      <c r="K360" s="269" t="s">
        <v>142</v>
      </c>
      <c r="L360" s="274"/>
      <c r="M360" s="275" t="s">
        <v>19</v>
      </c>
      <c r="N360" s="276" t="s">
        <v>43</v>
      </c>
      <c r="O360" s="86"/>
      <c r="P360" s="223">
        <f>O360*H360</f>
        <v>0</v>
      </c>
      <c r="Q360" s="223">
        <v>0.20000000000000001</v>
      </c>
      <c r="R360" s="223">
        <f>Q360*H360</f>
        <v>0.82400000000000007</v>
      </c>
      <c r="S360" s="223">
        <v>0</v>
      </c>
      <c r="T360" s="224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5" t="s">
        <v>181</v>
      </c>
      <c r="AT360" s="225" t="s">
        <v>382</v>
      </c>
      <c r="AU360" s="225" t="s">
        <v>81</v>
      </c>
      <c r="AY360" s="19" t="s">
        <v>126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9" t="s">
        <v>79</v>
      </c>
      <c r="BK360" s="226">
        <f>ROUND(I360*H360,2)</f>
        <v>0</v>
      </c>
      <c r="BL360" s="19" t="s">
        <v>132</v>
      </c>
      <c r="BM360" s="225" t="s">
        <v>742</v>
      </c>
    </row>
    <row r="361" s="2" customFormat="1">
      <c r="A361" s="40"/>
      <c r="B361" s="41"/>
      <c r="C361" s="42"/>
      <c r="D361" s="227" t="s">
        <v>134</v>
      </c>
      <c r="E361" s="42"/>
      <c r="F361" s="228" t="s">
        <v>509</v>
      </c>
      <c r="G361" s="42"/>
      <c r="H361" s="42"/>
      <c r="I361" s="229"/>
      <c r="J361" s="42"/>
      <c r="K361" s="42"/>
      <c r="L361" s="46"/>
      <c r="M361" s="230"/>
      <c r="N361" s="231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134</v>
      </c>
      <c r="AU361" s="19" t="s">
        <v>81</v>
      </c>
    </row>
    <row r="362" s="14" customFormat="1">
      <c r="A362" s="14"/>
      <c r="B362" s="243"/>
      <c r="C362" s="244"/>
      <c r="D362" s="227" t="s">
        <v>137</v>
      </c>
      <c r="E362" s="244"/>
      <c r="F362" s="246" t="s">
        <v>743</v>
      </c>
      <c r="G362" s="244"/>
      <c r="H362" s="247">
        <v>4.1200000000000001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137</v>
      </c>
      <c r="AU362" s="253" t="s">
        <v>81</v>
      </c>
      <c r="AV362" s="14" t="s">
        <v>81</v>
      </c>
      <c r="AW362" s="14" t="s">
        <v>4</v>
      </c>
      <c r="AX362" s="14" t="s">
        <v>79</v>
      </c>
      <c r="AY362" s="253" t="s">
        <v>126</v>
      </c>
    </row>
    <row r="363" s="2" customFormat="1" ht="16.5" customHeight="1">
      <c r="A363" s="40"/>
      <c r="B363" s="41"/>
      <c r="C363" s="214" t="s">
        <v>442</v>
      </c>
      <c r="D363" s="214" t="s">
        <v>128</v>
      </c>
      <c r="E363" s="215" t="s">
        <v>513</v>
      </c>
      <c r="F363" s="216" t="s">
        <v>514</v>
      </c>
      <c r="G363" s="217" t="s">
        <v>215</v>
      </c>
      <c r="H363" s="218">
        <v>0.20000000000000001</v>
      </c>
      <c r="I363" s="219"/>
      <c r="J363" s="220">
        <f>ROUND(I363*H363,2)</f>
        <v>0</v>
      </c>
      <c r="K363" s="216" t="s">
        <v>142</v>
      </c>
      <c r="L363" s="46"/>
      <c r="M363" s="221" t="s">
        <v>19</v>
      </c>
      <c r="N363" s="222" t="s">
        <v>43</v>
      </c>
      <c r="O363" s="86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132</v>
      </c>
      <c r="AT363" s="225" t="s">
        <v>128</v>
      </c>
      <c r="AU363" s="225" t="s">
        <v>81</v>
      </c>
      <c r="AY363" s="19" t="s">
        <v>126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79</v>
      </c>
      <c r="BK363" s="226">
        <f>ROUND(I363*H363,2)</f>
        <v>0</v>
      </c>
      <c r="BL363" s="19" t="s">
        <v>132</v>
      </c>
      <c r="BM363" s="225" t="s">
        <v>744</v>
      </c>
    </row>
    <row r="364" s="2" customFormat="1">
      <c r="A364" s="40"/>
      <c r="B364" s="41"/>
      <c r="C364" s="42"/>
      <c r="D364" s="227" t="s">
        <v>134</v>
      </c>
      <c r="E364" s="42"/>
      <c r="F364" s="228" t="s">
        <v>516</v>
      </c>
      <c r="G364" s="42"/>
      <c r="H364" s="42"/>
      <c r="I364" s="229"/>
      <c r="J364" s="42"/>
      <c r="K364" s="42"/>
      <c r="L364" s="46"/>
      <c r="M364" s="230"/>
      <c r="N364" s="231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134</v>
      </c>
      <c r="AU364" s="19" t="s">
        <v>81</v>
      </c>
    </row>
    <row r="365" s="2" customFormat="1">
      <c r="A365" s="40"/>
      <c r="B365" s="41"/>
      <c r="C365" s="42"/>
      <c r="D365" s="254" t="s">
        <v>145</v>
      </c>
      <c r="E365" s="42"/>
      <c r="F365" s="255" t="s">
        <v>517</v>
      </c>
      <c r="G365" s="42"/>
      <c r="H365" s="42"/>
      <c r="I365" s="229"/>
      <c r="J365" s="42"/>
      <c r="K365" s="42"/>
      <c r="L365" s="46"/>
      <c r="M365" s="230"/>
      <c r="N365" s="231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145</v>
      </c>
      <c r="AU365" s="19" t="s">
        <v>81</v>
      </c>
    </row>
    <row r="366" s="13" customFormat="1">
      <c r="A366" s="13"/>
      <c r="B366" s="233"/>
      <c r="C366" s="234"/>
      <c r="D366" s="227" t="s">
        <v>137</v>
      </c>
      <c r="E366" s="235" t="s">
        <v>19</v>
      </c>
      <c r="F366" s="236" t="s">
        <v>219</v>
      </c>
      <c r="G366" s="234"/>
      <c r="H366" s="235" t="s">
        <v>19</v>
      </c>
      <c r="I366" s="237"/>
      <c r="J366" s="234"/>
      <c r="K366" s="234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137</v>
      </c>
      <c r="AU366" s="242" t="s">
        <v>81</v>
      </c>
      <c r="AV366" s="13" t="s">
        <v>79</v>
      </c>
      <c r="AW366" s="13" t="s">
        <v>33</v>
      </c>
      <c r="AX366" s="13" t="s">
        <v>72</v>
      </c>
      <c r="AY366" s="242" t="s">
        <v>126</v>
      </c>
    </row>
    <row r="367" s="13" customFormat="1">
      <c r="A367" s="13"/>
      <c r="B367" s="233"/>
      <c r="C367" s="234"/>
      <c r="D367" s="227" t="s">
        <v>137</v>
      </c>
      <c r="E367" s="235" t="s">
        <v>19</v>
      </c>
      <c r="F367" s="236" t="s">
        <v>411</v>
      </c>
      <c r="G367" s="234"/>
      <c r="H367" s="235" t="s">
        <v>19</v>
      </c>
      <c r="I367" s="237"/>
      <c r="J367" s="234"/>
      <c r="K367" s="234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137</v>
      </c>
      <c r="AU367" s="242" t="s">
        <v>81</v>
      </c>
      <c r="AV367" s="13" t="s">
        <v>79</v>
      </c>
      <c r="AW367" s="13" t="s">
        <v>33</v>
      </c>
      <c r="AX367" s="13" t="s">
        <v>72</v>
      </c>
      <c r="AY367" s="242" t="s">
        <v>126</v>
      </c>
    </row>
    <row r="368" s="14" customFormat="1">
      <c r="A368" s="14"/>
      <c r="B368" s="243"/>
      <c r="C368" s="244"/>
      <c r="D368" s="227" t="s">
        <v>137</v>
      </c>
      <c r="E368" s="245" t="s">
        <v>19</v>
      </c>
      <c r="F368" s="246" t="s">
        <v>745</v>
      </c>
      <c r="G368" s="244"/>
      <c r="H368" s="247">
        <v>0.20000000000000001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137</v>
      </c>
      <c r="AU368" s="253" t="s">
        <v>81</v>
      </c>
      <c r="AV368" s="14" t="s">
        <v>81</v>
      </c>
      <c r="AW368" s="14" t="s">
        <v>33</v>
      </c>
      <c r="AX368" s="14" t="s">
        <v>79</v>
      </c>
      <c r="AY368" s="253" t="s">
        <v>126</v>
      </c>
    </row>
    <row r="369" s="2" customFormat="1" ht="16.5" customHeight="1">
      <c r="A369" s="40"/>
      <c r="B369" s="41"/>
      <c r="C369" s="214" t="s">
        <v>447</v>
      </c>
      <c r="D369" s="214" t="s">
        <v>128</v>
      </c>
      <c r="E369" s="215" t="s">
        <v>520</v>
      </c>
      <c r="F369" s="216" t="s">
        <v>521</v>
      </c>
      <c r="G369" s="217" t="s">
        <v>215</v>
      </c>
      <c r="H369" s="218">
        <v>0.20000000000000001</v>
      </c>
      <c r="I369" s="219"/>
      <c r="J369" s="220">
        <f>ROUND(I369*H369,2)</f>
        <v>0</v>
      </c>
      <c r="K369" s="216" t="s">
        <v>142</v>
      </c>
      <c r="L369" s="46"/>
      <c r="M369" s="221" t="s">
        <v>19</v>
      </c>
      <c r="N369" s="222" t="s">
        <v>43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132</v>
      </c>
      <c r="AT369" s="225" t="s">
        <v>128</v>
      </c>
      <c r="AU369" s="225" t="s">
        <v>81</v>
      </c>
      <c r="AY369" s="19" t="s">
        <v>126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79</v>
      </c>
      <c r="BK369" s="226">
        <f>ROUND(I369*H369,2)</f>
        <v>0</v>
      </c>
      <c r="BL369" s="19" t="s">
        <v>132</v>
      </c>
      <c r="BM369" s="225" t="s">
        <v>746</v>
      </c>
    </row>
    <row r="370" s="2" customFormat="1">
      <c r="A370" s="40"/>
      <c r="B370" s="41"/>
      <c r="C370" s="42"/>
      <c r="D370" s="227" t="s">
        <v>134</v>
      </c>
      <c r="E370" s="42"/>
      <c r="F370" s="228" t="s">
        <v>523</v>
      </c>
      <c r="G370" s="42"/>
      <c r="H370" s="42"/>
      <c r="I370" s="229"/>
      <c r="J370" s="42"/>
      <c r="K370" s="42"/>
      <c r="L370" s="46"/>
      <c r="M370" s="230"/>
      <c r="N370" s="231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134</v>
      </c>
      <c r="AU370" s="19" t="s">
        <v>81</v>
      </c>
    </row>
    <row r="371" s="2" customFormat="1">
      <c r="A371" s="40"/>
      <c r="B371" s="41"/>
      <c r="C371" s="42"/>
      <c r="D371" s="254" t="s">
        <v>145</v>
      </c>
      <c r="E371" s="42"/>
      <c r="F371" s="255" t="s">
        <v>524</v>
      </c>
      <c r="G371" s="42"/>
      <c r="H371" s="42"/>
      <c r="I371" s="229"/>
      <c r="J371" s="42"/>
      <c r="K371" s="42"/>
      <c r="L371" s="46"/>
      <c r="M371" s="230"/>
      <c r="N371" s="231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145</v>
      </c>
      <c r="AU371" s="19" t="s">
        <v>81</v>
      </c>
    </row>
    <row r="372" s="13" customFormat="1">
      <c r="A372" s="13"/>
      <c r="B372" s="233"/>
      <c r="C372" s="234"/>
      <c r="D372" s="227" t="s">
        <v>137</v>
      </c>
      <c r="E372" s="235" t="s">
        <v>19</v>
      </c>
      <c r="F372" s="236" t="s">
        <v>219</v>
      </c>
      <c r="G372" s="234"/>
      <c r="H372" s="235" t="s">
        <v>19</v>
      </c>
      <c r="I372" s="237"/>
      <c r="J372" s="234"/>
      <c r="K372" s="234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137</v>
      </c>
      <c r="AU372" s="242" t="s">
        <v>81</v>
      </c>
      <c r="AV372" s="13" t="s">
        <v>79</v>
      </c>
      <c r="AW372" s="13" t="s">
        <v>33</v>
      </c>
      <c r="AX372" s="13" t="s">
        <v>72</v>
      </c>
      <c r="AY372" s="242" t="s">
        <v>126</v>
      </c>
    </row>
    <row r="373" s="13" customFormat="1">
      <c r="A373" s="13"/>
      <c r="B373" s="233"/>
      <c r="C373" s="234"/>
      <c r="D373" s="227" t="s">
        <v>137</v>
      </c>
      <c r="E373" s="235" t="s">
        <v>19</v>
      </c>
      <c r="F373" s="236" t="s">
        <v>411</v>
      </c>
      <c r="G373" s="234"/>
      <c r="H373" s="235" t="s">
        <v>19</v>
      </c>
      <c r="I373" s="237"/>
      <c r="J373" s="234"/>
      <c r="K373" s="234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137</v>
      </c>
      <c r="AU373" s="242" t="s">
        <v>81</v>
      </c>
      <c r="AV373" s="13" t="s">
        <v>79</v>
      </c>
      <c r="AW373" s="13" t="s">
        <v>33</v>
      </c>
      <c r="AX373" s="13" t="s">
        <v>72</v>
      </c>
      <c r="AY373" s="242" t="s">
        <v>126</v>
      </c>
    </row>
    <row r="374" s="14" customFormat="1">
      <c r="A374" s="14"/>
      <c r="B374" s="243"/>
      <c r="C374" s="244"/>
      <c r="D374" s="227" t="s">
        <v>137</v>
      </c>
      <c r="E374" s="245" t="s">
        <v>19</v>
      </c>
      <c r="F374" s="246" t="s">
        <v>745</v>
      </c>
      <c r="G374" s="244"/>
      <c r="H374" s="247">
        <v>0.20000000000000001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137</v>
      </c>
      <c r="AU374" s="253" t="s">
        <v>81</v>
      </c>
      <c r="AV374" s="14" t="s">
        <v>81</v>
      </c>
      <c r="AW374" s="14" t="s">
        <v>33</v>
      </c>
      <c r="AX374" s="14" t="s">
        <v>79</v>
      </c>
      <c r="AY374" s="253" t="s">
        <v>126</v>
      </c>
    </row>
    <row r="375" s="2" customFormat="1" ht="16.5" customHeight="1">
      <c r="A375" s="40"/>
      <c r="B375" s="41"/>
      <c r="C375" s="214" t="s">
        <v>453</v>
      </c>
      <c r="D375" s="214" t="s">
        <v>128</v>
      </c>
      <c r="E375" s="215" t="s">
        <v>526</v>
      </c>
      <c r="F375" s="216" t="s">
        <v>527</v>
      </c>
      <c r="G375" s="217" t="s">
        <v>215</v>
      </c>
      <c r="H375" s="218">
        <v>1</v>
      </c>
      <c r="I375" s="219"/>
      <c r="J375" s="220">
        <f>ROUND(I375*H375,2)</f>
        <v>0</v>
      </c>
      <c r="K375" s="216" t="s">
        <v>142</v>
      </c>
      <c r="L375" s="46"/>
      <c r="M375" s="221" t="s">
        <v>19</v>
      </c>
      <c r="N375" s="222" t="s">
        <v>43</v>
      </c>
      <c r="O375" s="86"/>
      <c r="P375" s="223">
        <f>O375*H375</f>
        <v>0</v>
      </c>
      <c r="Q375" s="223">
        <v>0</v>
      </c>
      <c r="R375" s="223">
        <f>Q375*H375</f>
        <v>0</v>
      </c>
      <c r="S375" s="223">
        <v>0</v>
      </c>
      <c r="T375" s="224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5" t="s">
        <v>132</v>
      </c>
      <c r="AT375" s="225" t="s">
        <v>128</v>
      </c>
      <c r="AU375" s="225" t="s">
        <v>81</v>
      </c>
      <c r="AY375" s="19" t="s">
        <v>126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9" t="s">
        <v>79</v>
      </c>
      <c r="BK375" s="226">
        <f>ROUND(I375*H375,2)</f>
        <v>0</v>
      </c>
      <c r="BL375" s="19" t="s">
        <v>132</v>
      </c>
      <c r="BM375" s="225" t="s">
        <v>747</v>
      </c>
    </row>
    <row r="376" s="2" customFormat="1">
      <c r="A376" s="40"/>
      <c r="B376" s="41"/>
      <c r="C376" s="42"/>
      <c r="D376" s="227" t="s">
        <v>134</v>
      </c>
      <c r="E376" s="42"/>
      <c r="F376" s="228" t="s">
        <v>529</v>
      </c>
      <c r="G376" s="42"/>
      <c r="H376" s="42"/>
      <c r="I376" s="229"/>
      <c r="J376" s="42"/>
      <c r="K376" s="42"/>
      <c r="L376" s="46"/>
      <c r="M376" s="230"/>
      <c r="N376" s="231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134</v>
      </c>
      <c r="AU376" s="19" t="s">
        <v>81</v>
      </c>
    </row>
    <row r="377" s="2" customFormat="1">
      <c r="A377" s="40"/>
      <c r="B377" s="41"/>
      <c r="C377" s="42"/>
      <c r="D377" s="254" t="s">
        <v>145</v>
      </c>
      <c r="E377" s="42"/>
      <c r="F377" s="255" t="s">
        <v>530</v>
      </c>
      <c r="G377" s="42"/>
      <c r="H377" s="42"/>
      <c r="I377" s="229"/>
      <c r="J377" s="42"/>
      <c r="K377" s="42"/>
      <c r="L377" s="46"/>
      <c r="M377" s="230"/>
      <c r="N377" s="231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145</v>
      </c>
      <c r="AU377" s="19" t="s">
        <v>81</v>
      </c>
    </row>
    <row r="378" s="13" customFormat="1">
      <c r="A378" s="13"/>
      <c r="B378" s="233"/>
      <c r="C378" s="234"/>
      <c r="D378" s="227" t="s">
        <v>137</v>
      </c>
      <c r="E378" s="235" t="s">
        <v>19</v>
      </c>
      <c r="F378" s="236" t="s">
        <v>531</v>
      </c>
      <c r="G378" s="234"/>
      <c r="H378" s="235" t="s">
        <v>19</v>
      </c>
      <c r="I378" s="237"/>
      <c r="J378" s="234"/>
      <c r="K378" s="234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137</v>
      </c>
      <c r="AU378" s="242" t="s">
        <v>81</v>
      </c>
      <c r="AV378" s="13" t="s">
        <v>79</v>
      </c>
      <c r="AW378" s="13" t="s">
        <v>33</v>
      </c>
      <c r="AX378" s="13" t="s">
        <v>72</v>
      </c>
      <c r="AY378" s="242" t="s">
        <v>126</v>
      </c>
    </row>
    <row r="379" s="14" customFormat="1">
      <c r="A379" s="14"/>
      <c r="B379" s="243"/>
      <c r="C379" s="244"/>
      <c r="D379" s="227" t="s">
        <v>137</v>
      </c>
      <c r="E379" s="245" t="s">
        <v>19</v>
      </c>
      <c r="F379" s="246" t="s">
        <v>748</v>
      </c>
      <c r="G379" s="244"/>
      <c r="H379" s="247">
        <v>1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137</v>
      </c>
      <c r="AU379" s="253" t="s">
        <v>81</v>
      </c>
      <c r="AV379" s="14" t="s">
        <v>81</v>
      </c>
      <c r="AW379" s="14" t="s">
        <v>33</v>
      </c>
      <c r="AX379" s="14" t="s">
        <v>79</v>
      </c>
      <c r="AY379" s="253" t="s">
        <v>126</v>
      </c>
    </row>
    <row r="380" s="12" customFormat="1" ht="22.8" customHeight="1">
      <c r="A380" s="12"/>
      <c r="B380" s="198"/>
      <c r="C380" s="199"/>
      <c r="D380" s="200" t="s">
        <v>71</v>
      </c>
      <c r="E380" s="212" t="s">
        <v>81</v>
      </c>
      <c r="F380" s="212" t="s">
        <v>749</v>
      </c>
      <c r="G380" s="199"/>
      <c r="H380" s="199"/>
      <c r="I380" s="202"/>
      <c r="J380" s="213">
        <f>BK380</f>
        <v>0</v>
      </c>
      <c r="K380" s="199"/>
      <c r="L380" s="204"/>
      <c r="M380" s="205"/>
      <c r="N380" s="206"/>
      <c r="O380" s="206"/>
      <c r="P380" s="207">
        <f>SUM(P381:P394)</f>
        <v>0</v>
      </c>
      <c r="Q380" s="206"/>
      <c r="R380" s="207">
        <f>SUM(R381:R394)</f>
        <v>19.223750000000003</v>
      </c>
      <c r="S380" s="206"/>
      <c r="T380" s="208">
        <f>SUM(T381:T394)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9" t="s">
        <v>79</v>
      </c>
      <c r="AT380" s="210" t="s">
        <v>71</v>
      </c>
      <c r="AU380" s="210" t="s">
        <v>79</v>
      </c>
      <c r="AY380" s="209" t="s">
        <v>126</v>
      </c>
      <c r="BK380" s="211">
        <f>SUM(BK381:BK394)</f>
        <v>0</v>
      </c>
    </row>
    <row r="381" s="2" customFormat="1" ht="16.5" customHeight="1">
      <c r="A381" s="40"/>
      <c r="B381" s="41"/>
      <c r="C381" s="214" t="s">
        <v>458</v>
      </c>
      <c r="D381" s="214" t="s">
        <v>128</v>
      </c>
      <c r="E381" s="215" t="s">
        <v>750</v>
      </c>
      <c r="F381" s="216" t="s">
        <v>751</v>
      </c>
      <c r="G381" s="217" t="s">
        <v>131</v>
      </c>
      <c r="H381" s="218">
        <v>70</v>
      </c>
      <c r="I381" s="219"/>
      <c r="J381" s="220">
        <f>ROUND(I381*H381,2)</f>
        <v>0</v>
      </c>
      <c r="K381" s="216" t="s">
        <v>142</v>
      </c>
      <c r="L381" s="46"/>
      <c r="M381" s="221" t="s">
        <v>19</v>
      </c>
      <c r="N381" s="222" t="s">
        <v>43</v>
      </c>
      <c r="O381" s="86"/>
      <c r="P381" s="223">
        <f>O381*H381</f>
        <v>0</v>
      </c>
      <c r="Q381" s="223">
        <v>0.00017000000000000001</v>
      </c>
      <c r="R381" s="223">
        <f>Q381*H381</f>
        <v>0.011900000000000001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132</v>
      </c>
      <c r="AT381" s="225" t="s">
        <v>128</v>
      </c>
      <c r="AU381" s="225" t="s">
        <v>81</v>
      </c>
      <c r="AY381" s="19" t="s">
        <v>126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79</v>
      </c>
      <c r="BK381" s="226">
        <f>ROUND(I381*H381,2)</f>
        <v>0</v>
      </c>
      <c r="BL381" s="19" t="s">
        <v>132</v>
      </c>
      <c r="BM381" s="225" t="s">
        <v>752</v>
      </c>
    </row>
    <row r="382" s="2" customFormat="1">
      <c r="A382" s="40"/>
      <c r="B382" s="41"/>
      <c r="C382" s="42"/>
      <c r="D382" s="227" t="s">
        <v>134</v>
      </c>
      <c r="E382" s="42"/>
      <c r="F382" s="228" t="s">
        <v>753</v>
      </c>
      <c r="G382" s="42"/>
      <c r="H382" s="42"/>
      <c r="I382" s="229"/>
      <c r="J382" s="42"/>
      <c r="K382" s="42"/>
      <c r="L382" s="46"/>
      <c r="M382" s="230"/>
      <c r="N382" s="231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134</v>
      </c>
      <c r="AU382" s="19" t="s">
        <v>81</v>
      </c>
    </row>
    <row r="383" s="2" customFormat="1">
      <c r="A383" s="40"/>
      <c r="B383" s="41"/>
      <c r="C383" s="42"/>
      <c r="D383" s="254" t="s">
        <v>145</v>
      </c>
      <c r="E383" s="42"/>
      <c r="F383" s="255" t="s">
        <v>754</v>
      </c>
      <c r="G383" s="42"/>
      <c r="H383" s="42"/>
      <c r="I383" s="229"/>
      <c r="J383" s="42"/>
      <c r="K383" s="42"/>
      <c r="L383" s="46"/>
      <c r="M383" s="230"/>
      <c r="N383" s="231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145</v>
      </c>
      <c r="AU383" s="19" t="s">
        <v>81</v>
      </c>
    </row>
    <row r="384" s="13" customFormat="1">
      <c r="A384" s="13"/>
      <c r="B384" s="233"/>
      <c r="C384" s="234"/>
      <c r="D384" s="227" t="s">
        <v>137</v>
      </c>
      <c r="E384" s="235" t="s">
        <v>19</v>
      </c>
      <c r="F384" s="236" t="s">
        <v>219</v>
      </c>
      <c r="G384" s="234"/>
      <c r="H384" s="235" t="s">
        <v>19</v>
      </c>
      <c r="I384" s="237"/>
      <c r="J384" s="234"/>
      <c r="K384" s="234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137</v>
      </c>
      <c r="AU384" s="242" t="s">
        <v>81</v>
      </c>
      <c r="AV384" s="13" t="s">
        <v>79</v>
      </c>
      <c r="AW384" s="13" t="s">
        <v>33</v>
      </c>
      <c r="AX384" s="13" t="s">
        <v>72</v>
      </c>
      <c r="AY384" s="242" t="s">
        <v>126</v>
      </c>
    </row>
    <row r="385" s="14" customFormat="1">
      <c r="A385" s="14"/>
      <c r="B385" s="243"/>
      <c r="C385" s="244"/>
      <c r="D385" s="227" t="s">
        <v>137</v>
      </c>
      <c r="E385" s="245" t="s">
        <v>19</v>
      </c>
      <c r="F385" s="246" t="s">
        <v>591</v>
      </c>
      <c r="G385" s="244"/>
      <c r="H385" s="247">
        <v>70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137</v>
      </c>
      <c r="AU385" s="253" t="s">
        <v>81</v>
      </c>
      <c r="AV385" s="14" t="s">
        <v>81</v>
      </c>
      <c r="AW385" s="14" t="s">
        <v>33</v>
      </c>
      <c r="AX385" s="14" t="s">
        <v>79</v>
      </c>
      <c r="AY385" s="253" t="s">
        <v>126</v>
      </c>
    </row>
    <row r="386" s="2" customFormat="1" ht="16.5" customHeight="1">
      <c r="A386" s="40"/>
      <c r="B386" s="41"/>
      <c r="C386" s="267" t="s">
        <v>465</v>
      </c>
      <c r="D386" s="267" t="s">
        <v>382</v>
      </c>
      <c r="E386" s="268" t="s">
        <v>755</v>
      </c>
      <c r="F386" s="269" t="s">
        <v>756</v>
      </c>
      <c r="G386" s="270" t="s">
        <v>131</v>
      </c>
      <c r="H386" s="271">
        <v>80.5</v>
      </c>
      <c r="I386" s="272"/>
      <c r="J386" s="273">
        <f>ROUND(I386*H386,2)</f>
        <v>0</v>
      </c>
      <c r="K386" s="269" t="s">
        <v>142</v>
      </c>
      <c r="L386" s="274"/>
      <c r="M386" s="275" t="s">
        <v>19</v>
      </c>
      <c r="N386" s="276" t="s">
        <v>43</v>
      </c>
      <c r="O386" s="86"/>
      <c r="P386" s="223">
        <f>O386*H386</f>
        <v>0</v>
      </c>
      <c r="Q386" s="223">
        <v>0.00029999999999999997</v>
      </c>
      <c r="R386" s="223">
        <f>Q386*H386</f>
        <v>0.024149999999999998</v>
      </c>
      <c r="S386" s="223">
        <v>0</v>
      </c>
      <c r="T386" s="224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25" t="s">
        <v>181</v>
      </c>
      <c r="AT386" s="225" t="s">
        <v>382</v>
      </c>
      <c r="AU386" s="225" t="s">
        <v>81</v>
      </c>
      <c r="AY386" s="19" t="s">
        <v>126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9" t="s">
        <v>79</v>
      </c>
      <c r="BK386" s="226">
        <f>ROUND(I386*H386,2)</f>
        <v>0</v>
      </c>
      <c r="BL386" s="19" t="s">
        <v>132</v>
      </c>
      <c r="BM386" s="225" t="s">
        <v>757</v>
      </c>
    </row>
    <row r="387" s="2" customFormat="1">
      <c r="A387" s="40"/>
      <c r="B387" s="41"/>
      <c r="C387" s="42"/>
      <c r="D387" s="227" t="s">
        <v>134</v>
      </c>
      <c r="E387" s="42"/>
      <c r="F387" s="228" t="s">
        <v>756</v>
      </c>
      <c r="G387" s="42"/>
      <c r="H387" s="42"/>
      <c r="I387" s="229"/>
      <c r="J387" s="42"/>
      <c r="K387" s="42"/>
      <c r="L387" s="46"/>
      <c r="M387" s="230"/>
      <c r="N387" s="231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134</v>
      </c>
      <c r="AU387" s="19" t="s">
        <v>81</v>
      </c>
    </row>
    <row r="388" s="14" customFormat="1">
      <c r="A388" s="14"/>
      <c r="B388" s="243"/>
      <c r="C388" s="244"/>
      <c r="D388" s="227" t="s">
        <v>137</v>
      </c>
      <c r="E388" s="244"/>
      <c r="F388" s="246" t="s">
        <v>758</v>
      </c>
      <c r="G388" s="244"/>
      <c r="H388" s="247">
        <v>80.5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137</v>
      </c>
      <c r="AU388" s="253" t="s">
        <v>81</v>
      </c>
      <c r="AV388" s="14" t="s">
        <v>81</v>
      </c>
      <c r="AW388" s="14" t="s">
        <v>4</v>
      </c>
      <c r="AX388" s="14" t="s">
        <v>79</v>
      </c>
      <c r="AY388" s="253" t="s">
        <v>126</v>
      </c>
    </row>
    <row r="389" s="2" customFormat="1" ht="24.15" customHeight="1">
      <c r="A389" s="40"/>
      <c r="B389" s="41"/>
      <c r="C389" s="214" t="s">
        <v>470</v>
      </c>
      <c r="D389" s="214" t="s">
        <v>128</v>
      </c>
      <c r="E389" s="215" t="s">
        <v>759</v>
      </c>
      <c r="F389" s="216" t="s">
        <v>760</v>
      </c>
      <c r="G389" s="217" t="s">
        <v>635</v>
      </c>
      <c r="H389" s="218">
        <v>70</v>
      </c>
      <c r="I389" s="219"/>
      <c r="J389" s="220">
        <f>ROUND(I389*H389,2)</f>
        <v>0</v>
      </c>
      <c r="K389" s="216" t="s">
        <v>142</v>
      </c>
      <c r="L389" s="46"/>
      <c r="M389" s="221" t="s">
        <v>19</v>
      </c>
      <c r="N389" s="222" t="s">
        <v>43</v>
      </c>
      <c r="O389" s="86"/>
      <c r="P389" s="223">
        <f>O389*H389</f>
        <v>0</v>
      </c>
      <c r="Q389" s="223">
        <v>0.27411000000000002</v>
      </c>
      <c r="R389" s="223">
        <f>Q389*H389</f>
        <v>19.187700000000003</v>
      </c>
      <c r="S389" s="223">
        <v>0</v>
      </c>
      <c r="T389" s="224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5" t="s">
        <v>132</v>
      </c>
      <c r="AT389" s="225" t="s">
        <v>128</v>
      </c>
      <c r="AU389" s="225" t="s">
        <v>81</v>
      </c>
      <c r="AY389" s="19" t="s">
        <v>126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9" t="s">
        <v>79</v>
      </c>
      <c r="BK389" s="226">
        <f>ROUND(I389*H389,2)</f>
        <v>0</v>
      </c>
      <c r="BL389" s="19" t="s">
        <v>132</v>
      </c>
      <c r="BM389" s="225" t="s">
        <v>761</v>
      </c>
    </row>
    <row r="390" s="2" customFormat="1">
      <c r="A390" s="40"/>
      <c r="B390" s="41"/>
      <c r="C390" s="42"/>
      <c r="D390" s="227" t="s">
        <v>134</v>
      </c>
      <c r="E390" s="42"/>
      <c r="F390" s="228" t="s">
        <v>762</v>
      </c>
      <c r="G390" s="42"/>
      <c r="H390" s="42"/>
      <c r="I390" s="229"/>
      <c r="J390" s="42"/>
      <c r="K390" s="42"/>
      <c r="L390" s="46"/>
      <c r="M390" s="230"/>
      <c r="N390" s="231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134</v>
      </c>
      <c r="AU390" s="19" t="s">
        <v>81</v>
      </c>
    </row>
    <row r="391" s="2" customFormat="1">
      <c r="A391" s="40"/>
      <c r="B391" s="41"/>
      <c r="C391" s="42"/>
      <c r="D391" s="254" t="s">
        <v>145</v>
      </c>
      <c r="E391" s="42"/>
      <c r="F391" s="255" t="s">
        <v>763</v>
      </c>
      <c r="G391" s="42"/>
      <c r="H391" s="42"/>
      <c r="I391" s="229"/>
      <c r="J391" s="42"/>
      <c r="K391" s="42"/>
      <c r="L391" s="46"/>
      <c r="M391" s="230"/>
      <c r="N391" s="231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145</v>
      </c>
      <c r="AU391" s="19" t="s">
        <v>81</v>
      </c>
    </row>
    <row r="392" s="2" customFormat="1">
      <c r="A392" s="40"/>
      <c r="B392" s="41"/>
      <c r="C392" s="42"/>
      <c r="D392" s="227" t="s">
        <v>135</v>
      </c>
      <c r="E392" s="42"/>
      <c r="F392" s="232" t="s">
        <v>764</v>
      </c>
      <c r="G392" s="42"/>
      <c r="H392" s="42"/>
      <c r="I392" s="229"/>
      <c r="J392" s="42"/>
      <c r="K392" s="42"/>
      <c r="L392" s="46"/>
      <c r="M392" s="230"/>
      <c r="N392" s="231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135</v>
      </c>
      <c r="AU392" s="19" t="s">
        <v>81</v>
      </c>
    </row>
    <row r="393" s="13" customFormat="1">
      <c r="A393" s="13"/>
      <c r="B393" s="233"/>
      <c r="C393" s="234"/>
      <c r="D393" s="227" t="s">
        <v>137</v>
      </c>
      <c r="E393" s="235" t="s">
        <v>19</v>
      </c>
      <c r="F393" s="236" t="s">
        <v>219</v>
      </c>
      <c r="G393" s="234"/>
      <c r="H393" s="235" t="s">
        <v>19</v>
      </c>
      <c r="I393" s="237"/>
      <c r="J393" s="234"/>
      <c r="K393" s="234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137</v>
      </c>
      <c r="AU393" s="242" t="s">
        <v>81</v>
      </c>
      <c r="AV393" s="13" t="s">
        <v>79</v>
      </c>
      <c r="AW393" s="13" t="s">
        <v>33</v>
      </c>
      <c r="AX393" s="13" t="s">
        <v>72</v>
      </c>
      <c r="AY393" s="242" t="s">
        <v>126</v>
      </c>
    </row>
    <row r="394" s="14" customFormat="1">
      <c r="A394" s="14"/>
      <c r="B394" s="243"/>
      <c r="C394" s="244"/>
      <c r="D394" s="227" t="s">
        <v>137</v>
      </c>
      <c r="E394" s="245" t="s">
        <v>19</v>
      </c>
      <c r="F394" s="246" t="s">
        <v>591</v>
      </c>
      <c r="G394" s="244"/>
      <c r="H394" s="247">
        <v>70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137</v>
      </c>
      <c r="AU394" s="253" t="s">
        <v>81</v>
      </c>
      <c r="AV394" s="14" t="s">
        <v>81</v>
      </c>
      <c r="AW394" s="14" t="s">
        <v>33</v>
      </c>
      <c r="AX394" s="14" t="s">
        <v>79</v>
      </c>
      <c r="AY394" s="253" t="s">
        <v>126</v>
      </c>
    </row>
    <row r="395" s="12" customFormat="1" ht="22.8" customHeight="1">
      <c r="A395" s="12"/>
      <c r="B395" s="198"/>
      <c r="C395" s="199"/>
      <c r="D395" s="200" t="s">
        <v>71</v>
      </c>
      <c r="E395" s="212" t="s">
        <v>163</v>
      </c>
      <c r="F395" s="212" t="s">
        <v>533</v>
      </c>
      <c r="G395" s="199"/>
      <c r="H395" s="199"/>
      <c r="I395" s="202"/>
      <c r="J395" s="213">
        <f>BK395</f>
        <v>0</v>
      </c>
      <c r="K395" s="199"/>
      <c r="L395" s="204"/>
      <c r="M395" s="205"/>
      <c r="N395" s="206"/>
      <c r="O395" s="206"/>
      <c r="P395" s="207">
        <f>SUM(P396:P474)</f>
        <v>0</v>
      </c>
      <c r="Q395" s="206"/>
      <c r="R395" s="207">
        <f>SUM(R396:R474)</f>
        <v>416.72574999999995</v>
      </c>
      <c r="S395" s="206"/>
      <c r="T395" s="208">
        <f>SUM(T396:T474)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9" t="s">
        <v>79</v>
      </c>
      <c r="AT395" s="210" t="s">
        <v>71</v>
      </c>
      <c r="AU395" s="210" t="s">
        <v>79</v>
      </c>
      <c r="AY395" s="209" t="s">
        <v>126</v>
      </c>
      <c r="BK395" s="211">
        <f>SUM(BK396:BK474)</f>
        <v>0</v>
      </c>
    </row>
    <row r="396" s="2" customFormat="1" ht="16.5" customHeight="1">
      <c r="A396" s="40"/>
      <c r="B396" s="41"/>
      <c r="C396" s="214" t="s">
        <v>476</v>
      </c>
      <c r="D396" s="214" t="s">
        <v>128</v>
      </c>
      <c r="E396" s="215" t="s">
        <v>535</v>
      </c>
      <c r="F396" s="216" t="s">
        <v>536</v>
      </c>
      <c r="G396" s="217" t="s">
        <v>131</v>
      </c>
      <c r="H396" s="218">
        <v>539</v>
      </c>
      <c r="I396" s="219"/>
      <c r="J396" s="220">
        <f>ROUND(I396*H396,2)</f>
        <v>0</v>
      </c>
      <c r="K396" s="216" t="s">
        <v>142</v>
      </c>
      <c r="L396" s="46"/>
      <c r="M396" s="221" t="s">
        <v>19</v>
      </c>
      <c r="N396" s="222" t="s">
        <v>43</v>
      </c>
      <c r="O396" s="86"/>
      <c r="P396" s="223">
        <f>O396*H396</f>
        <v>0</v>
      </c>
      <c r="Q396" s="223">
        <v>0.23000000000000001</v>
      </c>
      <c r="R396" s="223">
        <f>Q396*H396</f>
        <v>123.97</v>
      </c>
      <c r="S396" s="223">
        <v>0</v>
      </c>
      <c r="T396" s="224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25" t="s">
        <v>132</v>
      </c>
      <c r="AT396" s="225" t="s">
        <v>128</v>
      </c>
      <c r="AU396" s="225" t="s">
        <v>81</v>
      </c>
      <c r="AY396" s="19" t="s">
        <v>126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9" t="s">
        <v>79</v>
      </c>
      <c r="BK396" s="226">
        <f>ROUND(I396*H396,2)</f>
        <v>0</v>
      </c>
      <c r="BL396" s="19" t="s">
        <v>132</v>
      </c>
      <c r="BM396" s="225" t="s">
        <v>765</v>
      </c>
    </row>
    <row r="397" s="2" customFormat="1">
      <c r="A397" s="40"/>
      <c r="B397" s="41"/>
      <c r="C397" s="42"/>
      <c r="D397" s="227" t="s">
        <v>134</v>
      </c>
      <c r="E397" s="42"/>
      <c r="F397" s="228" t="s">
        <v>538</v>
      </c>
      <c r="G397" s="42"/>
      <c r="H397" s="42"/>
      <c r="I397" s="229"/>
      <c r="J397" s="42"/>
      <c r="K397" s="42"/>
      <c r="L397" s="46"/>
      <c r="M397" s="230"/>
      <c r="N397" s="231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134</v>
      </c>
      <c r="AU397" s="19" t="s">
        <v>81</v>
      </c>
    </row>
    <row r="398" s="2" customFormat="1">
      <c r="A398" s="40"/>
      <c r="B398" s="41"/>
      <c r="C398" s="42"/>
      <c r="D398" s="254" t="s">
        <v>145</v>
      </c>
      <c r="E398" s="42"/>
      <c r="F398" s="255" t="s">
        <v>539</v>
      </c>
      <c r="G398" s="42"/>
      <c r="H398" s="42"/>
      <c r="I398" s="229"/>
      <c r="J398" s="42"/>
      <c r="K398" s="42"/>
      <c r="L398" s="46"/>
      <c r="M398" s="230"/>
      <c r="N398" s="231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145</v>
      </c>
      <c r="AU398" s="19" t="s">
        <v>81</v>
      </c>
    </row>
    <row r="399" s="2" customFormat="1">
      <c r="A399" s="40"/>
      <c r="B399" s="41"/>
      <c r="C399" s="42"/>
      <c r="D399" s="227" t="s">
        <v>135</v>
      </c>
      <c r="E399" s="42"/>
      <c r="F399" s="232" t="s">
        <v>540</v>
      </c>
      <c r="G399" s="42"/>
      <c r="H399" s="42"/>
      <c r="I399" s="229"/>
      <c r="J399" s="42"/>
      <c r="K399" s="42"/>
      <c r="L399" s="46"/>
      <c r="M399" s="230"/>
      <c r="N399" s="231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135</v>
      </c>
      <c r="AU399" s="19" t="s">
        <v>81</v>
      </c>
    </row>
    <row r="400" s="13" customFormat="1">
      <c r="A400" s="13"/>
      <c r="B400" s="233"/>
      <c r="C400" s="234"/>
      <c r="D400" s="227" t="s">
        <v>137</v>
      </c>
      <c r="E400" s="235" t="s">
        <v>19</v>
      </c>
      <c r="F400" s="236" t="s">
        <v>219</v>
      </c>
      <c r="G400" s="234"/>
      <c r="H400" s="235" t="s">
        <v>19</v>
      </c>
      <c r="I400" s="237"/>
      <c r="J400" s="234"/>
      <c r="K400" s="234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137</v>
      </c>
      <c r="AU400" s="242" t="s">
        <v>81</v>
      </c>
      <c r="AV400" s="13" t="s">
        <v>79</v>
      </c>
      <c r="AW400" s="13" t="s">
        <v>33</v>
      </c>
      <c r="AX400" s="13" t="s">
        <v>72</v>
      </c>
      <c r="AY400" s="242" t="s">
        <v>126</v>
      </c>
    </row>
    <row r="401" s="13" customFormat="1">
      <c r="A401" s="13"/>
      <c r="B401" s="233"/>
      <c r="C401" s="234"/>
      <c r="D401" s="227" t="s">
        <v>137</v>
      </c>
      <c r="E401" s="235" t="s">
        <v>19</v>
      </c>
      <c r="F401" s="236" t="s">
        <v>541</v>
      </c>
      <c r="G401" s="234"/>
      <c r="H401" s="235" t="s">
        <v>19</v>
      </c>
      <c r="I401" s="237"/>
      <c r="J401" s="234"/>
      <c r="K401" s="234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137</v>
      </c>
      <c r="AU401" s="242" t="s">
        <v>81</v>
      </c>
      <c r="AV401" s="13" t="s">
        <v>79</v>
      </c>
      <c r="AW401" s="13" t="s">
        <v>33</v>
      </c>
      <c r="AX401" s="13" t="s">
        <v>72</v>
      </c>
      <c r="AY401" s="242" t="s">
        <v>126</v>
      </c>
    </row>
    <row r="402" s="14" customFormat="1">
      <c r="A402" s="14"/>
      <c r="B402" s="243"/>
      <c r="C402" s="244"/>
      <c r="D402" s="227" t="s">
        <v>137</v>
      </c>
      <c r="E402" s="245" t="s">
        <v>19</v>
      </c>
      <c r="F402" s="246" t="s">
        <v>766</v>
      </c>
      <c r="G402" s="244"/>
      <c r="H402" s="247">
        <v>485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137</v>
      </c>
      <c r="AU402" s="253" t="s">
        <v>81</v>
      </c>
      <c r="AV402" s="14" t="s">
        <v>81</v>
      </c>
      <c r="AW402" s="14" t="s">
        <v>33</v>
      </c>
      <c r="AX402" s="14" t="s">
        <v>72</v>
      </c>
      <c r="AY402" s="253" t="s">
        <v>126</v>
      </c>
    </row>
    <row r="403" s="13" customFormat="1">
      <c r="A403" s="13"/>
      <c r="B403" s="233"/>
      <c r="C403" s="234"/>
      <c r="D403" s="227" t="s">
        <v>137</v>
      </c>
      <c r="E403" s="235" t="s">
        <v>19</v>
      </c>
      <c r="F403" s="236" t="s">
        <v>220</v>
      </c>
      <c r="G403" s="234"/>
      <c r="H403" s="235" t="s">
        <v>19</v>
      </c>
      <c r="I403" s="237"/>
      <c r="J403" s="234"/>
      <c r="K403" s="234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137</v>
      </c>
      <c r="AU403" s="242" t="s">
        <v>81</v>
      </c>
      <c r="AV403" s="13" t="s">
        <v>79</v>
      </c>
      <c r="AW403" s="13" t="s">
        <v>33</v>
      </c>
      <c r="AX403" s="13" t="s">
        <v>72</v>
      </c>
      <c r="AY403" s="242" t="s">
        <v>126</v>
      </c>
    </row>
    <row r="404" s="14" customFormat="1">
      <c r="A404" s="14"/>
      <c r="B404" s="243"/>
      <c r="C404" s="244"/>
      <c r="D404" s="227" t="s">
        <v>137</v>
      </c>
      <c r="E404" s="245" t="s">
        <v>19</v>
      </c>
      <c r="F404" s="246" t="s">
        <v>400</v>
      </c>
      <c r="G404" s="244"/>
      <c r="H404" s="247">
        <v>40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137</v>
      </c>
      <c r="AU404" s="253" t="s">
        <v>81</v>
      </c>
      <c r="AV404" s="14" t="s">
        <v>81</v>
      </c>
      <c r="AW404" s="14" t="s">
        <v>33</v>
      </c>
      <c r="AX404" s="14" t="s">
        <v>72</v>
      </c>
      <c r="AY404" s="253" t="s">
        <v>126</v>
      </c>
    </row>
    <row r="405" s="13" customFormat="1">
      <c r="A405" s="13"/>
      <c r="B405" s="233"/>
      <c r="C405" s="234"/>
      <c r="D405" s="227" t="s">
        <v>137</v>
      </c>
      <c r="E405" s="235" t="s">
        <v>19</v>
      </c>
      <c r="F405" s="236" t="s">
        <v>544</v>
      </c>
      <c r="G405" s="234"/>
      <c r="H405" s="235" t="s">
        <v>19</v>
      </c>
      <c r="I405" s="237"/>
      <c r="J405" s="234"/>
      <c r="K405" s="234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137</v>
      </c>
      <c r="AU405" s="242" t="s">
        <v>81</v>
      </c>
      <c r="AV405" s="13" t="s">
        <v>79</v>
      </c>
      <c r="AW405" s="13" t="s">
        <v>33</v>
      </c>
      <c r="AX405" s="13" t="s">
        <v>72</v>
      </c>
      <c r="AY405" s="242" t="s">
        <v>126</v>
      </c>
    </row>
    <row r="406" s="14" customFormat="1">
      <c r="A406" s="14"/>
      <c r="B406" s="243"/>
      <c r="C406" s="244"/>
      <c r="D406" s="227" t="s">
        <v>137</v>
      </c>
      <c r="E406" s="245" t="s">
        <v>19</v>
      </c>
      <c r="F406" s="246" t="s">
        <v>225</v>
      </c>
      <c r="G406" s="244"/>
      <c r="H406" s="247">
        <v>14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3" t="s">
        <v>137</v>
      </c>
      <c r="AU406" s="253" t="s">
        <v>81</v>
      </c>
      <c r="AV406" s="14" t="s">
        <v>81</v>
      </c>
      <c r="AW406" s="14" t="s">
        <v>33</v>
      </c>
      <c r="AX406" s="14" t="s">
        <v>72</v>
      </c>
      <c r="AY406" s="253" t="s">
        <v>126</v>
      </c>
    </row>
    <row r="407" s="15" customFormat="1">
      <c r="A407" s="15"/>
      <c r="B407" s="256"/>
      <c r="C407" s="257"/>
      <c r="D407" s="227" t="s">
        <v>137</v>
      </c>
      <c r="E407" s="258" t="s">
        <v>19</v>
      </c>
      <c r="F407" s="259" t="s">
        <v>224</v>
      </c>
      <c r="G407" s="257"/>
      <c r="H407" s="260">
        <v>539</v>
      </c>
      <c r="I407" s="261"/>
      <c r="J407" s="257"/>
      <c r="K407" s="257"/>
      <c r="L407" s="262"/>
      <c r="M407" s="263"/>
      <c r="N407" s="264"/>
      <c r="O407" s="264"/>
      <c r="P407" s="264"/>
      <c r="Q407" s="264"/>
      <c r="R407" s="264"/>
      <c r="S407" s="264"/>
      <c r="T407" s="26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6" t="s">
        <v>137</v>
      </c>
      <c r="AU407" s="266" t="s">
        <v>81</v>
      </c>
      <c r="AV407" s="15" t="s">
        <v>132</v>
      </c>
      <c r="AW407" s="15" t="s">
        <v>33</v>
      </c>
      <c r="AX407" s="15" t="s">
        <v>79</v>
      </c>
      <c r="AY407" s="266" t="s">
        <v>126</v>
      </c>
    </row>
    <row r="408" s="2" customFormat="1" ht="16.5" customHeight="1">
      <c r="A408" s="40"/>
      <c r="B408" s="41"/>
      <c r="C408" s="214" t="s">
        <v>483</v>
      </c>
      <c r="D408" s="214" t="s">
        <v>128</v>
      </c>
      <c r="E408" s="215" t="s">
        <v>767</v>
      </c>
      <c r="F408" s="216" t="s">
        <v>768</v>
      </c>
      <c r="G408" s="217" t="s">
        <v>131</v>
      </c>
      <c r="H408" s="218">
        <v>18</v>
      </c>
      <c r="I408" s="219"/>
      <c r="J408" s="220">
        <f>ROUND(I408*H408,2)</f>
        <v>0</v>
      </c>
      <c r="K408" s="216" t="s">
        <v>142</v>
      </c>
      <c r="L408" s="46"/>
      <c r="M408" s="221" t="s">
        <v>19</v>
      </c>
      <c r="N408" s="222" t="s">
        <v>43</v>
      </c>
      <c r="O408" s="86"/>
      <c r="P408" s="223">
        <f>O408*H408</f>
        <v>0</v>
      </c>
      <c r="Q408" s="223">
        <v>0.57499999999999996</v>
      </c>
      <c r="R408" s="223">
        <f>Q408*H408</f>
        <v>10.35</v>
      </c>
      <c r="S408" s="223">
        <v>0</v>
      </c>
      <c r="T408" s="224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5" t="s">
        <v>132</v>
      </c>
      <c r="AT408" s="225" t="s">
        <v>128</v>
      </c>
      <c r="AU408" s="225" t="s">
        <v>81</v>
      </c>
      <c r="AY408" s="19" t="s">
        <v>126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9" t="s">
        <v>79</v>
      </c>
      <c r="BK408" s="226">
        <f>ROUND(I408*H408,2)</f>
        <v>0</v>
      </c>
      <c r="BL408" s="19" t="s">
        <v>132</v>
      </c>
      <c r="BM408" s="225" t="s">
        <v>769</v>
      </c>
    </row>
    <row r="409" s="2" customFormat="1">
      <c r="A409" s="40"/>
      <c r="B409" s="41"/>
      <c r="C409" s="42"/>
      <c r="D409" s="227" t="s">
        <v>134</v>
      </c>
      <c r="E409" s="42"/>
      <c r="F409" s="228" t="s">
        <v>770</v>
      </c>
      <c r="G409" s="42"/>
      <c r="H409" s="42"/>
      <c r="I409" s="229"/>
      <c r="J409" s="42"/>
      <c r="K409" s="42"/>
      <c r="L409" s="46"/>
      <c r="M409" s="230"/>
      <c r="N409" s="231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134</v>
      </c>
      <c r="AU409" s="19" t="s">
        <v>81</v>
      </c>
    </row>
    <row r="410" s="2" customFormat="1">
      <c r="A410" s="40"/>
      <c r="B410" s="41"/>
      <c r="C410" s="42"/>
      <c r="D410" s="254" t="s">
        <v>145</v>
      </c>
      <c r="E410" s="42"/>
      <c r="F410" s="255" t="s">
        <v>771</v>
      </c>
      <c r="G410" s="42"/>
      <c r="H410" s="42"/>
      <c r="I410" s="229"/>
      <c r="J410" s="42"/>
      <c r="K410" s="42"/>
      <c r="L410" s="46"/>
      <c r="M410" s="230"/>
      <c r="N410" s="231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145</v>
      </c>
      <c r="AU410" s="19" t="s">
        <v>81</v>
      </c>
    </row>
    <row r="411" s="2" customFormat="1">
      <c r="A411" s="40"/>
      <c r="B411" s="41"/>
      <c r="C411" s="42"/>
      <c r="D411" s="227" t="s">
        <v>135</v>
      </c>
      <c r="E411" s="42"/>
      <c r="F411" s="232" t="s">
        <v>552</v>
      </c>
      <c r="G411" s="42"/>
      <c r="H411" s="42"/>
      <c r="I411" s="229"/>
      <c r="J411" s="42"/>
      <c r="K411" s="42"/>
      <c r="L411" s="46"/>
      <c r="M411" s="230"/>
      <c r="N411" s="231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135</v>
      </c>
      <c r="AU411" s="19" t="s">
        <v>81</v>
      </c>
    </row>
    <row r="412" s="13" customFormat="1">
      <c r="A412" s="13"/>
      <c r="B412" s="233"/>
      <c r="C412" s="234"/>
      <c r="D412" s="227" t="s">
        <v>137</v>
      </c>
      <c r="E412" s="235" t="s">
        <v>19</v>
      </c>
      <c r="F412" s="236" t="s">
        <v>219</v>
      </c>
      <c r="G412" s="234"/>
      <c r="H412" s="235" t="s">
        <v>19</v>
      </c>
      <c r="I412" s="237"/>
      <c r="J412" s="234"/>
      <c r="K412" s="234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137</v>
      </c>
      <c r="AU412" s="242" t="s">
        <v>81</v>
      </c>
      <c r="AV412" s="13" t="s">
        <v>79</v>
      </c>
      <c r="AW412" s="13" t="s">
        <v>33</v>
      </c>
      <c r="AX412" s="13" t="s">
        <v>72</v>
      </c>
      <c r="AY412" s="242" t="s">
        <v>126</v>
      </c>
    </row>
    <row r="413" s="13" customFormat="1">
      <c r="A413" s="13"/>
      <c r="B413" s="233"/>
      <c r="C413" s="234"/>
      <c r="D413" s="227" t="s">
        <v>137</v>
      </c>
      <c r="E413" s="235" t="s">
        <v>19</v>
      </c>
      <c r="F413" s="236" t="s">
        <v>371</v>
      </c>
      <c r="G413" s="234"/>
      <c r="H413" s="235" t="s">
        <v>19</v>
      </c>
      <c r="I413" s="237"/>
      <c r="J413" s="234"/>
      <c r="K413" s="234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137</v>
      </c>
      <c r="AU413" s="242" t="s">
        <v>81</v>
      </c>
      <c r="AV413" s="13" t="s">
        <v>79</v>
      </c>
      <c r="AW413" s="13" t="s">
        <v>33</v>
      </c>
      <c r="AX413" s="13" t="s">
        <v>72</v>
      </c>
      <c r="AY413" s="242" t="s">
        <v>126</v>
      </c>
    </row>
    <row r="414" s="14" customFormat="1">
      <c r="A414" s="14"/>
      <c r="B414" s="243"/>
      <c r="C414" s="244"/>
      <c r="D414" s="227" t="s">
        <v>137</v>
      </c>
      <c r="E414" s="245" t="s">
        <v>19</v>
      </c>
      <c r="F414" s="246" t="s">
        <v>249</v>
      </c>
      <c r="G414" s="244"/>
      <c r="H414" s="247">
        <v>18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137</v>
      </c>
      <c r="AU414" s="253" t="s">
        <v>81</v>
      </c>
      <c r="AV414" s="14" t="s">
        <v>81</v>
      </c>
      <c r="AW414" s="14" t="s">
        <v>33</v>
      </c>
      <c r="AX414" s="14" t="s">
        <v>79</v>
      </c>
      <c r="AY414" s="253" t="s">
        <v>126</v>
      </c>
    </row>
    <row r="415" s="2" customFormat="1" ht="16.5" customHeight="1">
      <c r="A415" s="40"/>
      <c r="B415" s="41"/>
      <c r="C415" s="214" t="s">
        <v>488</v>
      </c>
      <c r="D415" s="214" t="s">
        <v>128</v>
      </c>
      <c r="E415" s="215" t="s">
        <v>555</v>
      </c>
      <c r="F415" s="216" t="s">
        <v>556</v>
      </c>
      <c r="G415" s="217" t="s">
        <v>131</v>
      </c>
      <c r="H415" s="218">
        <v>44</v>
      </c>
      <c r="I415" s="219"/>
      <c r="J415" s="220">
        <f>ROUND(I415*H415,2)</f>
        <v>0</v>
      </c>
      <c r="K415" s="216" t="s">
        <v>142</v>
      </c>
      <c r="L415" s="46"/>
      <c r="M415" s="221" t="s">
        <v>19</v>
      </c>
      <c r="N415" s="222" t="s">
        <v>43</v>
      </c>
      <c r="O415" s="86"/>
      <c r="P415" s="223">
        <f>O415*H415</f>
        <v>0</v>
      </c>
      <c r="Q415" s="223">
        <v>0.57499999999999996</v>
      </c>
      <c r="R415" s="223">
        <f>Q415*H415</f>
        <v>25.299999999999997</v>
      </c>
      <c r="S415" s="223">
        <v>0</v>
      </c>
      <c r="T415" s="224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25" t="s">
        <v>132</v>
      </c>
      <c r="AT415" s="225" t="s">
        <v>128</v>
      </c>
      <c r="AU415" s="225" t="s">
        <v>81</v>
      </c>
      <c r="AY415" s="19" t="s">
        <v>126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9" t="s">
        <v>79</v>
      </c>
      <c r="BK415" s="226">
        <f>ROUND(I415*H415,2)</f>
        <v>0</v>
      </c>
      <c r="BL415" s="19" t="s">
        <v>132</v>
      </c>
      <c r="BM415" s="225" t="s">
        <v>772</v>
      </c>
    </row>
    <row r="416" s="2" customFormat="1">
      <c r="A416" s="40"/>
      <c r="B416" s="41"/>
      <c r="C416" s="42"/>
      <c r="D416" s="227" t="s">
        <v>134</v>
      </c>
      <c r="E416" s="42"/>
      <c r="F416" s="228" t="s">
        <v>558</v>
      </c>
      <c r="G416" s="42"/>
      <c r="H416" s="42"/>
      <c r="I416" s="229"/>
      <c r="J416" s="42"/>
      <c r="K416" s="42"/>
      <c r="L416" s="46"/>
      <c r="M416" s="230"/>
      <c r="N416" s="231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134</v>
      </c>
      <c r="AU416" s="19" t="s">
        <v>81</v>
      </c>
    </row>
    <row r="417" s="2" customFormat="1">
      <c r="A417" s="40"/>
      <c r="B417" s="41"/>
      <c r="C417" s="42"/>
      <c r="D417" s="254" t="s">
        <v>145</v>
      </c>
      <c r="E417" s="42"/>
      <c r="F417" s="255" t="s">
        <v>559</v>
      </c>
      <c r="G417" s="42"/>
      <c r="H417" s="42"/>
      <c r="I417" s="229"/>
      <c r="J417" s="42"/>
      <c r="K417" s="42"/>
      <c r="L417" s="46"/>
      <c r="M417" s="230"/>
      <c r="N417" s="231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145</v>
      </c>
      <c r="AU417" s="19" t="s">
        <v>81</v>
      </c>
    </row>
    <row r="418" s="2" customFormat="1">
      <c r="A418" s="40"/>
      <c r="B418" s="41"/>
      <c r="C418" s="42"/>
      <c r="D418" s="227" t="s">
        <v>135</v>
      </c>
      <c r="E418" s="42"/>
      <c r="F418" s="232" t="s">
        <v>552</v>
      </c>
      <c r="G418" s="42"/>
      <c r="H418" s="42"/>
      <c r="I418" s="229"/>
      <c r="J418" s="42"/>
      <c r="K418" s="42"/>
      <c r="L418" s="46"/>
      <c r="M418" s="230"/>
      <c r="N418" s="231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135</v>
      </c>
      <c r="AU418" s="19" t="s">
        <v>81</v>
      </c>
    </row>
    <row r="419" s="13" customFormat="1">
      <c r="A419" s="13"/>
      <c r="B419" s="233"/>
      <c r="C419" s="234"/>
      <c r="D419" s="227" t="s">
        <v>137</v>
      </c>
      <c r="E419" s="235" t="s">
        <v>19</v>
      </c>
      <c r="F419" s="236" t="s">
        <v>219</v>
      </c>
      <c r="G419" s="234"/>
      <c r="H419" s="235" t="s">
        <v>19</v>
      </c>
      <c r="I419" s="237"/>
      <c r="J419" s="234"/>
      <c r="K419" s="234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137</v>
      </c>
      <c r="AU419" s="242" t="s">
        <v>81</v>
      </c>
      <c r="AV419" s="13" t="s">
        <v>79</v>
      </c>
      <c r="AW419" s="13" t="s">
        <v>33</v>
      </c>
      <c r="AX419" s="13" t="s">
        <v>72</v>
      </c>
      <c r="AY419" s="242" t="s">
        <v>126</v>
      </c>
    </row>
    <row r="420" s="13" customFormat="1">
      <c r="A420" s="13"/>
      <c r="B420" s="233"/>
      <c r="C420" s="234"/>
      <c r="D420" s="227" t="s">
        <v>137</v>
      </c>
      <c r="E420" s="235" t="s">
        <v>19</v>
      </c>
      <c r="F420" s="236" t="s">
        <v>369</v>
      </c>
      <c r="G420" s="234"/>
      <c r="H420" s="235" t="s">
        <v>19</v>
      </c>
      <c r="I420" s="237"/>
      <c r="J420" s="234"/>
      <c r="K420" s="234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137</v>
      </c>
      <c r="AU420" s="242" t="s">
        <v>81</v>
      </c>
      <c r="AV420" s="13" t="s">
        <v>79</v>
      </c>
      <c r="AW420" s="13" t="s">
        <v>33</v>
      </c>
      <c r="AX420" s="13" t="s">
        <v>72</v>
      </c>
      <c r="AY420" s="242" t="s">
        <v>126</v>
      </c>
    </row>
    <row r="421" s="14" customFormat="1">
      <c r="A421" s="14"/>
      <c r="B421" s="243"/>
      <c r="C421" s="244"/>
      <c r="D421" s="227" t="s">
        <v>137</v>
      </c>
      <c r="E421" s="245" t="s">
        <v>19</v>
      </c>
      <c r="F421" s="246" t="s">
        <v>710</v>
      </c>
      <c r="G421" s="244"/>
      <c r="H421" s="247">
        <v>44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137</v>
      </c>
      <c r="AU421" s="253" t="s">
        <v>81</v>
      </c>
      <c r="AV421" s="14" t="s">
        <v>81</v>
      </c>
      <c r="AW421" s="14" t="s">
        <v>33</v>
      </c>
      <c r="AX421" s="14" t="s">
        <v>79</v>
      </c>
      <c r="AY421" s="253" t="s">
        <v>126</v>
      </c>
    </row>
    <row r="422" s="2" customFormat="1" ht="16.5" customHeight="1">
      <c r="A422" s="40"/>
      <c r="B422" s="41"/>
      <c r="C422" s="214" t="s">
        <v>495</v>
      </c>
      <c r="D422" s="214" t="s">
        <v>128</v>
      </c>
      <c r="E422" s="215" t="s">
        <v>562</v>
      </c>
      <c r="F422" s="216" t="s">
        <v>563</v>
      </c>
      <c r="G422" s="217" t="s">
        <v>131</v>
      </c>
      <c r="H422" s="218">
        <v>551.25</v>
      </c>
      <c r="I422" s="219"/>
      <c r="J422" s="220">
        <f>ROUND(I422*H422,2)</f>
        <v>0</v>
      </c>
      <c r="K422" s="216" t="s">
        <v>142</v>
      </c>
      <c r="L422" s="46"/>
      <c r="M422" s="221" t="s">
        <v>19</v>
      </c>
      <c r="N422" s="222" t="s">
        <v>43</v>
      </c>
      <c r="O422" s="86"/>
      <c r="P422" s="223">
        <f>O422*H422</f>
        <v>0</v>
      </c>
      <c r="Q422" s="223">
        <v>0.15826000000000001</v>
      </c>
      <c r="R422" s="223">
        <f>Q422*H422</f>
        <v>87.240825000000001</v>
      </c>
      <c r="S422" s="223">
        <v>0</v>
      </c>
      <c r="T422" s="224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25" t="s">
        <v>132</v>
      </c>
      <c r="AT422" s="225" t="s">
        <v>128</v>
      </c>
      <c r="AU422" s="225" t="s">
        <v>81</v>
      </c>
      <c r="AY422" s="19" t="s">
        <v>126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9" t="s">
        <v>79</v>
      </c>
      <c r="BK422" s="226">
        <f>ROUND(I422*H422,2)</f>
        <v>0</v>
      </c>
      <c r="BL422" s="19" t="s">
        <v>132</v>
      </c>
      <c r="BM422" s="225" t="s">
        <v>773</v>
      </c>
    </row>
    <row r="423" s="2" customFormat="1">
      <c r="A423" s="40"/>
      <c r="B423" s="41"/>
      <c r="C423" s="42"/>
      <c r="D423" s="227" t="s">
        <v>134</v>
      </c>
      <c r="E423" s="42"/>
      <c r="F423" s="228" t="s">
        <v>565</v>
      </c>
      <c r="G423" s="42"/>
      <c r="H423" s="42"/>
      <c r="I423" s="229"/>
      <c r="J423" s="42"/>
      <c r="K423" s="42"/>
      <c r="L423" s="46"/>
      <c r="M423" s="230"/>
      <c r="N423" s="231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134</v>
      </c>
      <c r="AU423" s="19" t="s">
        <v>81</v>
      </c>
    </row>
    <row r="424" s="2" customFormat="1">
      <c r="A424" s="40"/>
      <c r="B424" s="41"/>
      <c r="C424" s="42"/>
      <c r="D424" s="254" t="s">
        <v>145</v>
      </c>
      <c r="E424" s="42"/>
      <c r="F424" s="255" t="s">
        <v>566</v>
      </c>
      <c r="G424" s="42"/>
      <c r="H424" s="42"/>
      <c r="I424" s="229"/>
      <c r="J424" s="42"/>
      <c r="K424" s="42"/>
      <c r="L424" s="46"/>
      <c r="M424" s="230"/>
      <c r="N424" s="231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145</v>
      </c>
      <c r="AU424" s="19" t="s">
        <v>81</v>
      </c>
    </row>
    <row r="425" s="13" customFormat="1">
      <c r="A425" s="13"/>
      <c r="B425" s="233"/>
      <c r="C425" s="234"/>
      <c r="D425" s="227" t="s">
        <v>137</v>
      </c>
      <c r="E425" s="235" t="s">
        <v>19</v>
      </c>
      <c r="F425" s="236" t="s">
        <v>219</v>
      </c>
      <c r="G425" s="234"/>
      <c r="H425" s="235" t="s">
        <v>19</v>
      </c>
      <c r="I425" s="237"/>
      <c r="J425" s="234"/>
      <c r="K425" s="234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137</v>
      </c>
      <c r="AU425" s="242" t="s">
        <v>81</v>
      </c>
      <c r="AV425" s="13" t="s">
        <v>79</v>
      </c>
      <c r="AW425" s="13" t="s">
        <v>33</v>
      </c>
      <c r="AX425" s="13" t="s">
        <v>72</v>
      </c>
      <c r="AY425" s="242" t="s">
        <v>126</v>
      </c>
    </row>
    <row r="426" s="13" customFormat="1">
      <c r="A426" s="13"/>
      <c r="B426" s="233"/>
      <c r="C426" s="234"/>
      <c r="D426" s="227" t="s">
        <v>137</v>
      </c>
      <c r="E426" s="235" t="s">
        <v>19</v>
      </c>
      <c r="F426" s="236" t="s">
        <v>541</v>
      </c>
      <c r="G426" s="234"/>
      <c r="H426" s="235" t="s">
        <v>19</v>
      </c>
      <c r="I426" s="237"/>
      <c r="J426" s="234"/>
      <c r="K426" s="234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137</v>
      </c>
      <c r="AU426" s="242" t="s">
        <v>81</v>
      </c>
      <c r="AV426" s="13" t="s">
        <v>79</v>
      </c>
      <c r="AW426" s="13" t="s">
        <v>33</v>
      </c>
      <c r="AX426" s="13" t="s">
        <v>72</v>
      </c>
      <c r="AY426" s="242" t="s">
        <v>126</v>
      </c>
    </row>
    <row r="427" s="14" customFormat="1">
      <c r="A427" s="14"/>
      <c r="B427" s="243"/>
      <c r="C427" s="244"/>
      <c r="D427" s="227" t="s">
        <v>137</v>
      </c>
      <c r="E427" s="245" t="s">
        <v>19</v>
      </c>
      <c r="F427" s="246" t="s">
        <v>774</v>
      </c>
      <c r="G427" s="244"/>
      <c r="H427" s="247">
        <v>509.25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3" t="s">
        <v>137</v>
      </c>
      <c r="AU427" s="253" t="s">
        <v>81</v>
      </c>
      <c r="AV427" s="14" t="s">
        <v>81</v>
      </c>
      <c r="AW427" s="14" t="s">
        <v>33</v>
      </c>
      <c r="AX427" s="14" t="s">
        <v>72</v>
      </c>
      <c r="AY427" s="253" t="s">
        <v>126</v>
      </c>
    </row>
    <row r="428" s="13" customFormat="1">
      <c r="A428" s="13"/>
      <c r="B428" s="233"/>
      <c r="C428" s="234"/>
      <c r="D428" s="227" t="s">
        <v>137</v>
      </c>
      <c r="E428" s="235" t="s">
        <v>19</v>
      </c>
      <c r="F428" s="236" t="s">
        <v>220</v>
      </c>
      <c r="G428" s="234"/>
      <c r="H428" s="235" t="s">
        <v>19</v>
      </c>
      <c r="I428" s="237"/>
      <c r="J428" s="234"/>
      <c r="K428" s="234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137</v>
      </c>
      <c r="AU428" s="242" t="s">
        <v>81</v>
      </c>
      <c r="AV428" s="13" t="s">
        <v>79</v>
      </c>
      <c r="AW428" s="13" t="s">
        <v>33</v>
      </c>
      <c r="AX428" s="13" t="s">
        <v>72</v>
      </c>
      <c r="AY428" s="242" t="s">
        <v>126</v>
      </c>
    </row>
    <row r="429" s="14" customFormat="1">
      <c r="A429" s="14"/>
      <c r="B429" s="243"/>
      <c r="C429" s="244"/>
      <c r="D429" s="227" t="s">
        <v>137</v>
      </c>
      <c r="E429" s="245" t="s">
        <v>19</v>
      </c>
      <c r="F429" s="246" t="s">
        <v>775</v>
      </c>
      <c r="G429" s="244"/>
      <c r="H429" s="247">
        <v>42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137</v>
      </c>
      <c r="AU429" s="253" t="s">
        <v>81</v>
      </c>
      <c r="AV429" s="14" t="s">
        <v>81</v>
      </c>
      <c r="AW429" s="14" t="s">
        <v>33</v>
      </c>
      <c r="AX429" s="14" t="s">
        <v>72</v>
      </c>
      <c r="AY429" s="253" t="s">
        <v>126</v>
      </c>
    </row>
    <row r="430" s="15" customFormat="1">
      <c r="A430" s="15"/>
      <c r="B430" s="256"/>
      <c r="C430" s="257"/>
      <c r="D430" s="227" t="s">
        <v>137</v>
      </c>
      <c r="E430" s="258" t="s">
        <v>19</v>
      </c>
      <c r="F430" s="259" t="s">
        <v>224</v>
      </c>
      <c r="G430" s="257"/>
      <c r="H430" s="260">
        <v>551.25</v>
      </c>
      <c r="I430" s="261"/>
      <c r="J430" s="257"/>
      <c r="K430" s="257"/>
      <c r="L430" s="262"/>
      <c r="M430" s="263"/>
      <c r="N430" s="264"/>
      <c r="O430" s="264"/>
      <c r="P430" s="264"/>
      <c r="Q430" s="264"/>
      <c r="R430" s="264"/>
      <c r="S430" s="264"/>
      <c r="T430" s="26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6" t="s">
        <v>137</v>
      </c>
      <c r="AU430" s="266" t="s">
        <v>81</v>
      </c>
      <c r="AV430" s="15" t="s">
        <v>132</v>
      </c>
      <c r="AW430" s="15" t="s">
        <v>33</v>
      </c>
      <c r="AX430" s="15" t="s">
        <v>79</v>
      </c>
      <c r="AY430" s="266" t="s">
        <v>126</v>
      </c>
    </row>
    <row r="431" s="2" customFormat="1" ht="24.15" customHeight="1">
      <c r="A431" s="40"/>
      <c r="B431" s="41"/>
      <c r="C431" s="214" t="s">
        <v>501</v>
      </c>
      <c r="D431" s="214" t="s">
        <v>128</v>
      </c>
      <c r="E431" s="215" t="s">
        <v>577</v>
      </c>
      <c r="F431" s="216" t="s">
        <v>578</v>
      </c>
      <c r="G431" s="217" t="s">
        <v>131</v>
      </c>
      <c r="H431" s="218">
        <v>485</v>
      </c>
      <c r="I431" s="219"/>
      <c r="J431" s="220">
        <f>ROUND(I431*H431,2)</f>
        <v>0</v>
      </c>
      <c r="K431" s="216" t="s">
        <v>142</v>
      </c>
      <c r="L431" s="46"/>
      <c r="M431" s="221" t="s">
        <v>19</v>
      </c>
      <c r="N431" s="222" t="s">
        <v>43</v>
      </c>
      <c r="O431" s="86"/>
      <c r="P431" s="223">
        <f>O431*H431</f>
        <v>0</v>
      </c>
      <c r="Q431" s="223">
        <v>0</v>
      </c>
      <c r="R431" s="223">
        <f>Q431*H431</f>
        <v>0</v>
      </c>
      <c r="S431" s="223">
        <v>0</v>
      </c>
      <c r="T431" s="224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25" t="s">
        <v>132</v>
      </c>
      <c r="AT431" s="225" t="s">
        <v>128</v>
      </c>
      <c r="AU431" s="225" t="s">
        <v>81</v>
      </c>
      <c r="AY431" s="19" t="s">
        <v>126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9" t="s">
        <v>79</v>
      </c>
      <c r="BK431" s="226">
        <f>ROUND(I431*H431,2)</f>
        <v>0</v>
      </c>
      <c r="BL431" s="19" t="s">
        <v>132</v>
      </c>
      <c r="BM431" s="225" t="s">
        <v>776</v>
      </c>
    </row>
    <row r="432" s="2" customFormat="1">
      <c r="A432" s="40"/>
      <c r="B432" s="41"/>
      <c r="C432" s="42"/>
      <c r="D432" s="227" t="s">
        <v>134</v>
      </c>
      <c r="E432" s="42"/>
      <c r="F432" s="228" t="s">
        <v>580</v>
      </c>
      <c r="G432" s="42"/>
      <c r="H432" s="42"/>
      <c r="I432" s="229"/>
      <c r="J432" s="42"/>
      <c r="K432" s="42"/>
      <c r="L432" s="46"/>
      <c r="M432" s="230"/>
      <c r="N432" s="231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134</v>
      </c>
      <c r="AU432" s="19" t="s">
        <v>81</v>
      </c>
    </row>
    <row r="433" s="2" customFormat="1">
      <c r="A433" s="40"/>
      <c r="B433" s="41"/>
      <c r="C433" s="42"/>
      <c r="D433" s="254" t="s">
        <v>145</v>
      </c>
      <c r="E433" s="42"/>
      <c r="F433" s="255" t="s">
        <v>581</v>
      </c>
      <c r="G433" s="42"/>
      <c r="H433" s="42"/>
      <c r="I433" s="229"/>
      <c r="J433" s="42"/>
      <c r="K433" s="42"/>
      <c r="L433" s="46"/>
      <c r="M433" s="230"/>
      <c r="N433" s="231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145</v>
      </c>
      <c r="AU433" s="19" t="s">
        <v>81</v>
      </c>
    </row>
    <row r="434" s="2" customFormat="1">
      <c r="A434" s="40"/>
      <c r="B434" s="41"/>
      <c r="C434" s="42"/>
      <c r="D434" s="227" t="s">
        <v>135</v>
      </c>
      <c r="E434" s="42"/>
      <c r="F434" s="232" t="s">
        <v>582</v>
      </c>
      <c r="G434" s="42"/>
      <c r="H434" s="42"/>
      <c r="I434" s="229"/>
      <c r="J434" s="42"/>
      <c r="K434" s="42"/>
      <c r="L434" s="46"/>
      <c r="M434" s="230"/>
      <c r="N434" s="231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135</v>
      </c>
      <c r="AU434" s="19" t="s">
        <v>81</v>
      </c>
    </row>
    <row r="435" s="13" customFormat="1">
      <c r="A435" s="13"/>
      <c r="B435" s="233"/>
      <c r="C435" s="234"/>
      <c r="D435" s="227" t="s">
        <v>137</v>
      </c>
      <c r="E435" s="235" t="s">
        <v>19</v>
      </c>
      <c r="F435" s="236" t="s">
        <v>219</v>
      </c>
      <c r="G435" s="234"/>
      <c r="H435" s="235" t="s">
        <v>19</v>
      </c>
      <c r="I435" s="237"/>
      <c r="J435" s="234"/>
      <c r="K435" s="234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137</v>
      </c>
      <c r="AU435" s="242" t="s">
        <v>81</v>
      </c>
      <c r="AV435" s="13" t="s">
        <v>79</v>
      </c>
      <c r="AW435" s="13" t="s">
        <v>33</v>
      </c>
      <c r="AX435" s="13" t="s">
        <v>72</v>
      </c>
      <c r="AY435" s="242" t="s">
        <v>126</v>
      </c>
    </row>
    <row r="436" s="13" customFormat="1">
      <c r="A436" s="13"/>
      <c r="B436" s="233"/>
      <c r="C436" s="234"/>
      <c r="D436" s="227" t="s">
        <v>137</v>
      </c>
      <c r="E436" s="235" t="s">
        <v>19</v>
      </c>
      <c r="F436" s="236" t="s">
        <v>541</v>
      </c>
      <c r="G436" s="234"/>
      <c r="H436" s="235" t="s">
        <v>19</v>
      </c>
      <c r="I436" s="237"/>
      <c r="J436" s="234"/>
      <c r="K436" s="234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137</v>
      </c>
      <c r="AU436" s="242" t="s">
        <v>81</v>
      </c>
      <c r="AV436" s="13" t="s">
        <v>79</v>
      </c>
      <c r="AW436" s="13" t="s">
        <v>33</v>
      </c>
      <c r="AX436" s="13" t="s">
        <v>72</v>
      </c>
      <c r="AY436" s="242" t="s">
        <v>126</v>
      </c>
    </row>
    <row r="437" s="14" customFormat="1">
      <c r="A437" s="14"/>
      <c r="B437" s="243"/>
      <c r="C437" s="244"/>
      <c r="D437" s="227" t="s">
        <v>137</v>
      </c>
      <c r="E437" s="245" t="s">
        <v>19</v>
      </c>
      <c r="F437" s="246" t="s">
        <v>766</v>
      </c>
      <c r="G437" s="244"/>
      <c r="H437" s="247">
        <v>485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3" t="s">
        <v>137</v>
      </c>
      <c r="AU437" s="253" t="s">
        <v>81</v>
      </c>
      <c r="AV437" s="14" t="s">
        <v>81</v>
      </c>
      <c r="AW437" s="14" t="s">
        <v>33</v>
      </c>
      <c r="AX437" s="14" t="s">
        <v>79</v>
      </c>
      <c r="AY437" s="253" t="s">
        <v>126</v>
      </c>
    </row>
    <row r="438" s="2" customFormat="1" ht="16.5" customHeight="1">
      <c r="A438" s="40"/>
      <c r="B438" s="41"/>
      <c r="C438" s="267" t="s">
        <v>507</v>
      </c>
      <c r="D438" s="267" t="s">
        <v>382</v>
      </c>
      <c r="E438" s="268" t="s">
        <v>584</v>
      </c>
      <c r="F438" s="269" t="s">
        <v>585</v>
      </c>
      <c r="G438" s="270" t="s">
        <v>341</v>
      </c>
      <c r="H438" s="271">
        <v>7.2750000000000004</v>
      </c>
      <c r="I438" s="272"/>
      <c r="J438" s="273">
        <f>ROUND(I438*H438,2)</f>
        <v>0</v>
      </c>
      <c r="K438" s="269" t="s">
        <v>142</v>
      </c>
      <c r="L438" s="274"/>
      <c r="M438" s="275" t="s">
        <v>19</v>
      </c>
      <c r="N438" s="276" t="s">
        <v>43</v>
      </c>
      <c r="O438" s="86"/>
      <c r="P438" s="223">
        <f>O438*H438</f>
        <v>0</v>
      </c>
      <c r="Q438" s="223">
        <v>1</v>
      </c>
      <c r="R438" s="223">
        <f>Q438*H438</f>
        <v>7.2750000000000004</v>
      </c>
      <c r="S438" s="223">
        <v>0</v>
      </c>
      <c r="T438" s="224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25" t="s">
        <v>181</v>
      </c>
      <c r="AT438" s="225" t="s">
        <v>382</v>
      </c>
      <c r="AU438" s="225" t="s">
        <v>81</v>
      </c>
      <c r="AY438" s="19" t="s">
        <v>126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9" t="s">
        <v>79</v>
      </c>
      <c r="BK438" s="226">
        <f>ROUND(I438*H438,2)</f>
        <v>0</v>
      </c>
      <c r="BL438" s="19" t="s">
        <v>132</v>
      </c>
      <c r="BM438" s="225" t="s">
        <v>777</v>
      </c>
    </row>
    <row r="439" s="2" customFormat="1">
      <c r="A439" s="40"/>
      <c r="B439" s="41"/>
      <c r="C439" s="42"/>
      <c r="D439" s="227" t="s">
        <v>134</v>
      </c>
      <c r="E439" s="42"/>
      <c r="F439" s="228" t="s">
        <v>585</v>
      </c>
      <c r="G439" s="42"/>
      <c r="H439" s="42"/>
      <c r="I439" s="229"/>
      <c r="J439" s="42"/>
      <c r="K439" s="42"/>
      <c r="L439" s="46"/>
      <c r="M439" s="230"/>
      <c r="N439" s="231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134</v>
      </c>
      <c r="AU439" s="19" t="s">
        <v>81</v>
      </c>
    </row>
    <row r="440" s="2" customFormat="1" ht="16.5" customHeight="1">
      <c r="A440" s="40"/>
      <c r="B440" s="41"/>
      <c r="C440" s="267" t="s">
        <v>512</v>
      </c>
      <c r="D440" s="267" t="s">
        <v>382</v>
      </c>
      <c r="E440" s="268" t="s">
        <v>588</v>
      </c>
      <c r="F440" s="269" t="s">
        <v>589</v>
      </c>
      <c r="G440" s="270" t="s">
        <v>341</v>
      </c>
      <c r="H440" s="271">
        <v>77.599999999999994</v>
      </c>
      <c r="I440" s="272"/>
      <c r="J440" s="273">
        <f>ROUND(I440*H440,2)</f>
        <v>0</v>
      </c>
      <c r="K440" s="269" t="s">
        <v>142</v>
      </c>
      <c r="L440" s="274"/>
      <c r="M440" s="275" t="s">
        <v>19</v>
      </c>
      <c r="N440" s="276" t="s">
        <v>43</v>
      </c>
      <c r="O440" s="86"/>
      <c r="P440" s="223">
        <f>O440*H440</f>
        <v>0</v>
      </c>
      <c r="Q440" s="223">
        <v>1</v>
      </c>
      <c r="R440" s="223">
        <f>Q440*H440</f>
        <v>77.599999999999994</v>
      </c>
      <c r="S440" s="223">
        <v>0</v>
      </c>
      <c r="T440" s="224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5" t="s">
        <v>181</v>
      </c>
      <c r="AT440" s="225" t="s">
        <v>382</v>
      </c>
      <c r="AU440" s="225" t="s">
        <v>81</v>
      </c>
      <c r="AY440" s="19" t="s">
        <v>126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9" t="s">
        <v>79</v>
      </c>
      <c r="BK440" s="226">
        <f>ROUND(I440*H440,2)</f>
        <v>0</v>
      </c>
      <c r="BL440" s="19" t="s">
        <v>132</v>
      </c>
      <c r="BM440" s="225" t="s">
        <v>778</v>
      </c>
    </row>
    <row r="441" s="2" customFormat="1">
      <c r="A441" s="40"/>
      <c r="B441" s="41"/>
      <c r="C441" s="42"/>
      <c r="D441" s="227" t="s">
        <v>134</v>
      </c>
      <c r="E441" s="42"/>
      <c r="F441" s="228" t="s">
        <v>589</v>
      </c>
      <c r="G441" s="42"/>
      <c r="H441" s="42"/>
      <c r="I441" s="229"/>
      <c r="J441" s="42"/>
      <c r="K441" s="42"/>
      <c r="L441" s="46"/>
      <c r="M441" s="230"/>
      <c r="N441" s="231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134</v>
      </c>
      <c r="AU441" s="19" t="s">
        <v>81</v>
      </c>
    </row>
    <row r="442" s="2" customFormat="1" ht="16.5" customHeight="1">
      <c r="A442" s="40"/>
      <c r="B442" s="41"/>
      <c r="C442" s="214" t="s">
        <v>519</v>
      </c>
      <c r="D442" s="214" t="s">
        <v>128</v>
      </c>
      <c r="E442" s="215" t="s">
        <v>592</v>
      </c>
      <c r="F442" s="216" t="s">
        <v>593</v>
      </c>
      <c r="G442" s="217" t="s">
        <v>131</v>
      </c>
      <c r="H442" s="218">
        <v>139</v>
      </c>
      <c r="I442" s="219"/>
      <c r="J442" s="220">
        <f>ROUND(I442*H442,2)</f>
        <v>0</v>
      </c>
      <c r="K442" s="216" t="s">
        <v>142</v>
      </c>
      <c r="L442" s="46"/>
      <c r="M442" s="221" t="s">
        <v>19</v>
      </c>
      <c r="N442" s="222" t="s">
        <v>43</v>
      </c>
      <c r="O442" s="86"/>
      <c r="P442" s="223">
        <f>O442*H442</f>
        <v>0</v>
      </c>
      <c r="Q442" s="223">
        <v>0.216</v>
      </c>
      <c r="R442" s="223">
        <f>Q442*H442</f>
        <v>30.024000000000001</v>
      </c>
      <c r="S442" s="223">
        <v>0</v>
      </c>
      <c r="T442" s="224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25" t="s">
        <v>132</v>
      </c>
      <c r="AT442" s="225" t="s">
        <v>128</v>
      </c>
      <c r="AU442" s="225" t="s">
        <v>81</v>
      </c>
      <c r="AY442" s="19" t="s">
        <v>126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9" t="s">
        <v>79</v>
      </c>
      <c r="BK442" s="226">
        <f>ROUND(I442*H442,2)</f>
        <v>0</v>
      </c>
      <c r="BL442" s="19" t="s">
        <v>132</v>
      </c>
      <c r="BM442" s="225" t="s">
        <v>779</v>
      </c>
    </row>
    <row r="443" s="2" customFormat="1">
      <c r="A443" s="40"/>
      <c r="B443" s="41"/>
      <c r="C443" s="42"/>
      <c r="D443" s="227" t="s">
        <v>134</v>
      </c>
      <c r="E443" s="42"/>
      <c r="F443" s="228" t="s">
        <v>595</v>
      </c>
      <c r="G443" s="42"/>
      <c r="H443" s="42"/>
      <c r="I443" s="229"/>
      <c r="J443" s="42"/>
      <c r="K443" s="42"/>
      <c r="L443" s="46"/>
      <c r="M443" s="230"/>
      <c r="N443" s="231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134</v>
      </c>
      <c r="AU443" s="19" t="s">
        <v>81</v>
      </c>
    </row>
    <row r="444" s="2" customFormat="1">
      <c r="A444" s="40"/>
      <c r="B444" s="41"/>
      <c r="C444" s="42"/>
      <c r="D444" s="254" t="s">
        <v>145</v>
      </c>
      <c r="E444" s="42"/>
      <c r="F444" s="255" t="s">
        <v>596</v>
      </c>
      <c r="G444" s="42"/>
      <c r="H444" s="42"/>
      <c r="I444" s="229"/>
      <c r="J444" s="42"/>
      <c r="K444" s="42"/>
      <c r="L444" s="46"/>
      <c r="M444" s="230"/>
      <c r="N444" s="231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145</v>
      </c>
      <c r="AU444" s="19" t="s">
        <v>81</v>
      </c>
    </row>
    <row r="445" s="13" customFormat="1">
      <c r="A445" s="13"/>
      <c r="B445" s="233"/>
      <c r="C445" s="234"/>
      <c r="D445" s="227" t="s">
        <v>137</v>
      </c>
      <c r="E445" s="235" t="s">
        <v>19</v>
      </c>
      <c r="F445" s="236" t="s">
        <v>219</v>
      </c>
      <c r="G445" s="234"/>
      <c r="H445" s="235" t="s">
        <v>19</v>
      </c>
      <c r="I445" s="237"/>
      <c r="J445" s="234"/>
      <c r="K445" s="234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137</v>
      </c>
      <c r="AU445" s="242" t="s">
        <v>81</v>
      </c>
      <c r="AV445" s="13" t="s">
        <v>79</v>
      </c>
      <c r="AW445" s="13" t="s">
        <v>33</v>
      </c>
      <c r="AX445" s="13" t="s">
        <v>72</v>
      </c>
      <c r="AY445" s="242" t="s">
        <v>126</v>
      </c>
    </row>
    <row r="446" s="13" customFormat="1">
      <c r="A446" s="13"/>
      <c r="B446" s="233"/>
      <c r="C446" s="234"/>
      <c r="D446" s="227" t="s">
        <v>137</v>
      </c>
      <c r="E446" s="235" t="s">
        <v>19</v>
      </c>
      <c r="F446" s="236" t="s">
        <v>597</v>
      </c>
      <c r="G446" s="234"/>
      <c r="H446" s="235" t="s">
        <v>19</v>
      </c>
      <c r="I446" s="237"/>
      <c r="J446" s="234"/>
      <c r="K446" s="234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137</v>
      </c>
      <c r="AU446" s="242" t="s">
        <v>81</v>
      </c>
      <c r="AV446" s="13" t="s">
        <v>79</v>
      </c>
      <c r="AW446" s="13" t="s">
        <v>33</v>
      </c>
      <c r="AX446" s="13" t="s">
        <v>72</v>
      </c>
      <c r="AY446" s="242" t="s">
        <v>126</v>
      </c>
    </row>
    <row r="447" s="14" customFormat="1">
      <c r="A447" s="14"/>
      <c r="B447" s="243"/>
      <c r="C447" s="244"/>
      <c r="D447" s="227" t="s">
        <v>137</v>
      </c>
      <c r="E447" s="245" t="s">
        <v>19</v>
      </c>
      <c r="F447" s="246" t="s">
        <v>780</v>
      </c>
      <c r="G447" s="244"/>
      <c r="H447" s="247">
        <v>139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137</v>
      </c>
      <c r="AU447" s="253" t="s">
        <v>81</v>
      </c>
      <c r="AV447" s="14" t="s">
        <v>81</v>
      </c>
      <c r="AW447" s="14" t="s">
        <v>33</v>
      </c>
      <c r="AX447" s="14" t="s">
        <v>79</v>
      </c>
      <c r="AY447" s="253" t="s">
        <v>126</v>
      </c>
    </row>
    <row r="448" s="2" customFormat="1" ht="16.5" customHeight="1">
      <c r="A448" s="40"/>
      <c r="B448" s="41"/>
      <c r="C448" s="214" t="s">
        <v>525</v>
      </c>
      <c r="D448" s="214" t="s">
        <v>128</v>
      </c>
      <c r="E448" s="215" t="s">
        <v>600</v>
      </c>
      <c r="F448" s="216" t="s">
        <v>601</v>
      </c>
      <c r="G448" s="217" t="s">
        <v>131</v>
      </c>
      <c r="H448" s="218">
        <v>551.25</v>
      </c>
      <c r="I448" s="219"/>
      <c r="J448" s="220">
        <f>ROUND(I448*H448,2)</f>
        <v>0</v>
      </c>
      <c r="K448" s="216" t="s">
        <v>142</v>
      </c>
      <c r="L448" s="46"/>
      <c r="M448" s="221" t="s">
        <v>19</v>
      </c>
      <c r="N448" s="222" t="s">
        <v>43</v>
      </c>
      <c r="O448" s="86"/>
      <c r="P448" s="223">
        <f>O448*H448</f>
        <v>0</v>
      </c>
      <c r="Q448" s="223">
        <v>0.00034000000000000002</v>
      </c>
      <c r="R448" s="223">
        <f>Q448*H448</f>
        <v>0.18742500000000001</v>
      </c>
      <c r="S448" s="223">
        <v>0</v>
      </c>
      <c r="T448" s="224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5" t="s">
        <v>132</v>
      </c>
      <c r="AT448" s="225" t="s">
        <v>128</v>
      </c>
      <c r="AU448" s="225" t="s">
        <v>81</v>
      </c>
      <c r="AY448" s="19" t="s">
        <v>126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9" t="s">
        <v>79</v>
      </c>
      <c r="BK448" s="226">
        <f>ROUND(I448*H448,2)</f>
        <v>0</v>
      </c>
      <c r="BL448" s="19" t="s">
        <v>132</v>
      </c>
      <c r="BM448" s="225" t="s">
        <v>781</v>
      </c>
    </row>
    <row r="449" s="2" customFormat="1">
      <c r="A449" s="40"/>
      <c r="B449" s="41"/>
      <c r="C449" s="42"/>
      <c r="D449" s="227" t="s">
        <v>134</v>
      </c>
      <c r="E449" s="42"/>
      <c r="F449" s="228" t="s">
        <v>603</v>
      </c>
      <c r="G449" s="42"/>
      <c r="H449" s="42"/>
      <c r="I449" s="229"/>
      <c r="J449" s="42"/>
      <c r="K449" s="42"/>
      <c r="L449" s="46"/>
      <c r="M449" s="230"/>
      <c r="N449" s="231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134</v>
      </c>
      <c r="AU449" s="19" t="s">
        <v>81</v>
      </c>
    </row>
    <row r="450" s="2" customFormat="1">
      <c r="A450" s="40"/>
      <c r="B450" s="41"/>
      <c r="C450" s="42"/>
      <c r="D450" s="254" t="s">
        <v>145</v>
      </c>
      <c r="E450" s="42"/>
      <c r="F450" s="255" t="s">
        <v>604</v>
      </c>
      <c r="G450" s="42"/>
      <c r="H450" s="42"/>
      <c r="I450" s="229"/>
      <c r="J450" s="42"/>
      <c r="K450" s="42"/>
      <c r="L450" s="46"/>
      <c r="M450" s="230"/>
      <c r="N450" s="231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145</v>
      </c>
      <c r="AU450" s="19" t="s">
        <v>81</v>
      </c>
    </row>
    <row r="451" s="13" customFormat="1">
      <c r="A451" s="13"/>
      <c r="B451" s="233"/>
      <c r="C451" s="234"/>
      <c r="D451" s="227" t="s">
        <v>137</v>
      </c>
      <c r="E451" s="235" t="s">
        <v>19</v>
      </c>
      <c r="F451" s="236" t="s">
        <v>219</v>
      </c>
      <c r="G451" s="234"/>
      <c r="H451" s="235" t="s">
        <v>19</v>
      </c>
      <c r="I451" s="237"/>
      <c r="J451" s="234"/>
      <c r="K451" s="234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137</v>
      </c>
      <c r="AU451" s="242" t="s">
        <v>81</v>
      </c>
      <c r="AV451" s="13" t="s">
        <v>79</v>
      </c>
      <c r="AW451" s="13" t="s">
        <v>33</v>
      </c>
      <c r="AX451" s="13" t="s">
        <v>72</v>
      </c>
      <c r="AY451" s="242" t="s">
        <v>126</v>
      </c>
    </row>
    <row r="452" s="13" customFormat="1">
      <c r="A452" s="13"/>
      <c r="B452" s="233"/>
      <c r="C452" s="234"/>
      <c r="D452" s="227" t="s">
        <v>137</v>
      </c>
      <c r="E452" s="235" t="s">
        <v>19</v>
      </c>
      <c r="F452" s="236" t="s">
        <v>541</v>
      </c>
      <c r="G452" s="234"/>
      <c r="H452" s="235" t="s">
        <v>19</v>
      </c>
      <c r="I452" s="237"/>
      <c r="J452" s="234"/>
      <c r="K452" s="234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137</v>
      </c>
      <c r="AU452" s="242" t="s">
        <v>81</v>
      </c>
      <c r="AV452" s="13" t="s">
        <v>79</v>
      </c>
      <c r="AW452" s="13" t="s">
        <v>33</v>
      </c>
      <c r="AX452" s="13" t="s">
        <v>72</v>
      </c>
      <c r="AY452" s="242" t="s">
        <v>126</v>
      </c>
    </row>
    <row r="453" s="14" customFormat="1">
      <c r="A453" s="14"/>
      <c r="B453" s="243"/>
      <c r="C453" s="244"/>
      <c r="D453" s="227" t="s">
        <v>137</v>
      </c>
      <c r="E453" s="245" t="s">
        <v>19</v>
      </c>
      <c r="F453" s="246" t="s">
        <v>774</v>
      </c>
      <c r="G453" s="244"/>
      <c r="H453" s="247">
        <v>509.25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137</v>
      </c>
      <c r="AU453" s="253" t="s">
        <v>81</v>
      </c>
      <c r="AV453" s="14" t="s">
        <v>81</v>
      </c>
      <c r="AW453" s="14" t="s">
        <v>33</v>
      </c>
      <c r="AX453" s="14" t="s">
        <v>72</v>
      </c>
      <c r="AY453" s="253" t="s">
        <v>126</v>
      </c>
    </row>
    <row r="454" s="13" customFormat="1">
      <c r="A454" s="13"/>
      <c r="B454" s="233"/>
      <c r="C454" s="234"/>
      <c r="D454" s="227" t="s">
        <v>137</v>
      </c>
      <c r="E454" s="235" t="s">
        <v>19</v>
      </c>
      <c r="F454" s="236" t="s">
        <v>220</v>
      </c>
      <c r="G454" s="234"/>
      <c r="H454" s="235" t="s">
        <v>19</v>
      </c>
      <c r="I454" s="237"/>
      <c r="J454" s="234"/>
      <c r="K454" s="234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137</v>
      </c>
      <c r="AU454" s="242" t="s">
        <v>81</v>
      </c>
      <c r="AV454" s="13" t="s">
        <v>79</v>
      </c>
      <c r="AW454" s="13" t="s">
        <v>33</v>
      </c>
      <c r="AX454" s="13" t="s">
        <v>72</v>
      </c>
      <c r="AY454" s="242" t="s">
        <v>126</v>
      </c>
    </row>
    <row r="455" s="14" customFormat="1">
      <c r="A455" s="14"/>
      <c r="B455" s="243"/>
      <c r="C455" s="244"/>
      <c r="D455" s="227" t="s">
        <v>137</v>
      </c>
      <c r="E455" s="245" t="s">
        <v>19</v>
      </c>
      <c r="F455" s="246" t="s">
        <v>775</v>
      </c>
      <c r="G455" s="244"/>
      <c r="H455" s="247">
        <v>42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3" t="s">
        <v>137</v>
      </c>
      <c r="AU455" s="253" t="s">
        <v>81</v>
      </c>
      <c r="AV455" s="14" t="s">
        <v>81</v>
      </c>
      <c r="AW455" s="14" t="s">
        <v>33</v>
      </c>
      <c r="AX455" s="14" t="s">
        <v>72</v>
      </c>
      <c r="AY455" s="253" t="s">
        <v>126</v>
      </c>
    </row>
    <row r="456" s="15" customFormat="1">
      <c r="A456" s="15"/>
      <c r="B456" s="256"/>
      <c r="C456" s="257"/>
      <c r="D456" s="227" t="s">
        <v>137</v>
      </c>
      <c r="E456" s="258" t="s">
        <v>19</v>
      </c>
      <c r="F456" s="259" t="s">
        <v>224</v>
      </c>
      <c r="G456" s="257"/>
      <c r="H456" s="260">
        <v>551.25</v>
      </c>
      <c r="I456" s="261"/>
      <c r="J456" s="257"/>
      <c r="K456" s="257"/>
      <c r="L456" s="262"/>
      <c r="M456" s="263"/>
      <c r="N456" s="264"/>
      <c r="O456" s="264"/>
      <c r="P456" s="264"/>
      <c r="Q456" s="264"/>
      <c r="R456" s="264"/>
      <c r="S456" s="264"/>
      <c r="T456" s="26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6" t="s">
        <v>137</v>
      </c>
      <c r="AU456" s="266" t="s">
        <v>81</v>
      </c>
      <c r="AV456" s="15" t="s">
        <v>132</v>
      </c>
      <c r="AW456" s="15" t="s">
        <v>33</v>
      </c>
      <c r="AX456" s="15" t="s">
        <v>79</v>
      </c>
      <c r="AY456" s="266" t="s">
        <v>126</v>
      </c>
    </row>
    <row r="457" s="2" customFormat="1" ht="16.5" customHeight="1">
      <c r="A457" s="40"/>
      <c r="B457" s="41"/>
      <c r="C457" s="214" t="s">
        <v>534</v>
      </c>
      <c r="D457" s="214" t="s">
        <v>128</v>
      </c>
      <c r="E457" s="215" t="s">
        <v>606</v>
      </c>
      <c r="F457" s="216" t="s">
        <v>607</v>
      </c>
      <c r="G457" s="217" t="s">
        <v>131</v>
      </c>
      <c r="H457" s="218">
        <v>525</v>
      </c>
      <c r="I457" s="219"/>
      <c r="J457" s="220">
        <f>ROUND(I457*H457,2)</f>
        <v>0</v>
      </c>
      <c r="K457" s="216" t="s">
        <v>142</v>
      </c>
      <c r="L457" s="46"/>
      <c r="M457" s="221" t="s">
        <v>19</v>
      </c>
      <c r="N457" s="222" t="s">
        <v>43</v>
      </c>
      <c r="O457" s="86"/>
      <c r="P457" s="223">
        <f>O457*H457</f>
        <v>0</v>
      </c>
      <c r="Q457" s="223">
        <v>0.00060999999999999997</v>
      </c>
      <c r="R457" s="223">
        <f>Q457*H457</f>
        <v>0.32024999999999998</v>
      </c>
      <c r="S457" s="223">
        <v>0</v>
      </c>
      <c r="T457" s="224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25" t="s">
        <v>132</v>
      </c>
      <c r="AT457" s="225" t="s">
        <v>128</v>
      </c>
      <c r="AU457" s="225" t="s">
        <v>81</v>
      </c>
      <c r="AY457" s="19" t="s">
        <v>126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9" t="s">
        <v>79</v>
      </c>
      <c r="BK457" s="226">
        <f>ROUND(I457*H457,2)</f>
        <v>0</v>
      </c>
      <c r="BL457" s="19" t="s">
        <v>132</v>
      </c>
      <c r="BM457" s="225" t="s">
        <v>782</v>
      </c>
    </row>
    <row r="458" s="2" customFormat="1">
      <c r="A458" s="40"/>
      <c r="B458" s="41"/>
      <c r="C458" s="42"/>
      <c r="D458" s="227" t="s">
        <v>134</v>
      </c>
      <c r="E458" s="42"/>
      <c r="F458" s="228" t="s">
        <v>609</v>
      </c>
      <c r="G458" s="42"/>
      <c r="H458" s="42"/>
      <c r="I458" s="229"/>
      <c r="J458" s="42"/>
      <c r="K458" s="42"/>
      <c r="L458" s="46"/>
      <c r="M458" s="230"/>
      <c r="N458" s="231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134</v>
      </c>
      <c r="AU458" s="19" t="s">
        <v>81</v>
      </c>
    </row>
    <row r="459" s="2" customFormat="1">
      <c r="A459" s="40"/>
      <c r="B459" s="41"/>
      <c r="C459" s="42"/>
      <c r="D459" s="254" t="s">
        <v>145</v>
      </c>
      <c r="E459" s="42"/>
      <c r="F459" s="255" t="s">
        <v>610</v>
      </c>
      <c r="G459" s="42"/>
      <c r="H459" s="42"/>
      <c r="I459" s="229"/>
      <c r="J459" s="42"/>
      <c r="K459" s="42"/>
      <c r="L459" s="46"/>
      <c r="M459" s="230"/>
      <c r="N459" s="231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145</v>
      </c>
      <c r="AU459" s="19" t="s">
        <v>81</v>
      </c>
    </row>
    <row r="460" s="13" customFormat="1">
      <c r="A460" s="13"/>
      <c r="B460" s="233"/>
      <c r="C460" s="234"/>
      <c r="D460" s="227" t="s">
        <v>137</v>
      </c>
      <c r="E460" s="235" t="s">
        <v>19</v>
      </c>
      <c r="F460" s="236" t="s">
        <v>219</v>
      </c>
      <c r="G460" s="234"/>
      <c r="H460" s="235" t="s">
        <v>19</v>
      </c>
      <c r="I460" s="237"/>
      <c r="J460" s="234"/>
      <c r="K460" s="234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137</v>
      </c>
      <c r="AU460" s="242" t="s">
        <v>81</v>
      </c>
      <c r="AV460" s="13" t="s">
        <v>79</v>
      </c>
      <c r="AW460" s="13" t="s">
        <v>33</v>
      </c>
      <c r="AX460" s="13" t="s">
        <v>72</v>
      </c>
      <c r="AY460" s="242" t="s">
        <v>126</v>
      </c>
    </row>
    <row r="461" s="13" customFormat="1">
      <c r="A461" s="13"/>
      <c r="B461" s="233"/>
      <c r="C461" s="234"/>
      <c r="D461" s="227" t="s">
        <v>137</v>
      </c>
      <c r="E461" s="235" t="s">
        <v>19</v>
      </c>
      <c r="F461" s="236" t="s">
        <v>541</v>
      </c>
      <c r="G461" s="234"/>
      <c r="H461" s="235" t="s">
        <v>19</v>
      </c>
      <c r="I461" s="237"/>
      <c r="J461" s="234"/>
      <c r="K461" s="234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137</v>
      </c>
      <c r="AU461" s="242" t="s">
        <v>81</v>
      </c>
      <c r="AV461" s="13" t="s">
        <v>79</v>
      </c>
      <c r="AW461" s="13" t="s">
        <v>33</v>
      </c>
      <c r="AX461" s="13" t="s">
        <v>72</v>
      </c>
      <c r="AY461" s="242" t="s">
        <v>126</v>
      </c>
    </row>
    <row r="462" s="14" customFormat="1">
      <c r="A462" s="14"/>
      <c r="B462" s="243"/>
      <c r="C462" s="244"/>
      <c r="D462" s="227" t="s">
        <v>137</v>
      </c>
      <c r="E462" s="245" t="s">
        <v>19</v>
      </c>
      <c r="F462" s="246" t="s">
        <v>766</v>
      </c>
      <c r="G462" s="244"/>
      <c r="H462" s="247">
        <v>485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137</v>
      </c>
      <c r="AU462" s="253" t="s">
        <v>81</v>
      </c>
      <c r="AV462" s="14" t="s">
        <v>81</v>
      </c>
      <c r="AW462" s="14" t="s">
        <v>33</v>
      </c>
      <c r="AX462" s="14" t="s">
        <v>72</v>
      </c>
      <c r="AY462" s="253" t="s">
        <v>126</v>
      </c>
    </row>
    <row r="463" s="13" customFormat="1">
      <c r="A463" s="13"/>
      <c r="B463" s="233"/>
      <c r="C463" s="234"/>
      <c r="D463" s="227" t="s">
        <v>137</v>
      </c>
      <c r="E463" s="235" t="s">
        <v>19</v>
      </c>
      <c r="F463" s="236" t="s">
        <v>220</v>
      </c>
      <c r="G463" s="234"/>
      <c r="H463" s="235" t="s">
        <v>19</v>
      </c>
      <c r="I463" s="237"/>
      <c r="J463" s="234"/>
      <c r="K463" s="234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137</v>
      </c>
      <c r="AU463" s="242" t="s">
        <v>81</v>
      </c>
      <c r="AV463" s="13" t="s">
        <v>79</v>
      </c>
      <c r="AW463" s="13" t="s">
        <v>33</v>
      </c>
      <c r="AX463" s="13" t="s">
        <v>72</v>
      </c>
      <c r="AY463" s="242" t="s">
        <v>126</v>
      </c>
    </row>
    <row r="464" s="14" customFormat="1">
      <c r="A464" s="14"/>
      <c r="B464" s="243"/>
      <c r="C464" s="244"/>
      <c r="D464" s="227" t="s">
        <v>137</v>
      </c>
      <c r="E464" s="245" t="s">
        <v>19</v>
      </c>
      <c r="F464" s="246" t="s">
        <v>400</v>
      </c>
      <c r="G464" s="244"/>
      <c r="H464" s="247">
        <v>40</v>
      </c>
      <c r="I464" s="248"/>
      <c r="J464" s="244"/>
      <c r="K464" s="244"/>
      <c r="L464" s="249"/>
      <c r="M464" s="250"/>
      <c r="N464" s="251"/>
      <c r="O464" s="251"/>
      <c r="P464" s="251"/>
      <c r="Q464" s="251"/>
      <c r="R464" s="251"/>
      <c r="S464" s="251"/>
      <c r="T464" s="25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3" t="s">
        <v>137</v>
      </c>
      <c r="AU464" s="253" t="s">
        <v>81</v>
      </c>
      <c r="AV464" s="14" t="s">
        <v>81</v>
      </c>
      <c r="AW464" s="14" t="s">
        <v>33</v>
      </c>
      <c r="AX464" s="14" t="s">
        <v>72</v>
      </c>
      <c r="AY464" s="253" t="s">
        <v>126</v>
      </c>
    </row>
    <row r="465" s="15" customFormat="1">
      <c r="A465" s="15"/>
      <c r="B465" s="256"/>
      <c r="C465" s="257"/>
      <c r="D465" s="227" t="s">
        <v>137</v>
      </c>
      <c r="E465" s="258" t="s">
        <v>19</v>
      </c>
      <c r="F465" s="259" t="s">
        <v>224</v>
      </c>
      <c r="G465" s="257"/>
      <c r="H465" s="260">
        <v>525</v>
      </c>
      <c r="I465" s="261"/>
      <c r="J465" s="257"/>
      <c r="K465" s="257"/>
      <c r="L465" s="262"/>
      <c r="M465" s="263"/>
      <c r="N465" s="264"/>
      <c r="O465" s="264"/>
      <c r="P465" s="264"/>
      <c r="Q465" s="264"/>
      <c r="R465" s="264"/>
      <c r="S465" s="264"/>
      <c r="T465" s="26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6" t="s">
        <v>137</v>
      </c>
      <c r="AU465" s="266" t="s">
        <v>81</v>
      </c>
      <c r="AV465" s="15" t="s">
        <v>132</v>
      </c>
      <c r="AW465" s="15" t="s">
        <v>33</v>
      </c>
      <c r="AX465" s="15" t="s">
        <v>79</v>
      </c>
      <c r="AY465" s="266" t="s">
        <v>126</v>
      </c>
    </row>
    <row r="466" s="2" customFormat="1" ht="16.5" customHeight="1">
      <c r="A466" s="40"/>
      <c r="B466" s="41"/>
      <c r="C466" s="214" t="s">
        <v>546</v>
      </c>
      <c r="D466" s="214" t="s">
        <v>128</v>
      </c>
      <c r="E466" s="215" t="s">
        <v>612</v>
      </c>
      <c r="F466" s="216" t="s">
        <v>613</v>
      </c>
      <c r="G466" s="217" t="s">
        <v>131</v>
      </c>
      <c r="H466" s="218">
        <v>525</v>
      </c>
      <c r="I466" s="219"/>
      <c r="J466" s="220">
        <f>ROUND(I466*H466,2)</f>
        <v>0</v>
      </c>
      <c r="K466" s="216" t="s">
        <v>142</v>
      </c>
      <c r="L466" s="46"/>
      <c r="M466" s="221" t="s">
        <v>19</v>
      </c>
      <c r="N466" s="222" t="s">
        <v>43</v>
      </c>
      <c r="O466" s="86"/>
      <c r="P466" s="223">
        <f>O466*H466</f>
        <v>0</v>
      </c>
      <c r="Q466" s="223">
        <v>0.10373</v>
      </c>
      <c r="R466" s="223">
        <f>Q466*H466</f>
        <v>54.45825</v>
      </c>
      <c r="S466" s="223">
        <v>0</v>
      </c>
      <c r="T466" s="224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5" t="s">
        <v>132</v>
      </c>
      <c r="AT466" s="225" t="s">
        <v>128</v>
      </c>
      <c r="AU466" s="225" t="s">
        <v>81</v>
      </c>
      <c r="AY466" s="19" t="s">
        <v>126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9" t="s">
        <v>79</v>
      </c>
      <c r="BK466" s="226">
        <f>ROUND(I466*H466,2)</f>
        <v>0</v>
      </c>
      <c r="BL466" s="19" t="s">
        <v>132</v>
      </c>
      <c r="BM466" s="225" t="s">
        <v>783</v>
      </c>
    </row>
    <row r="467" s="2" customFormat="1">
      <c r="A467" s="40"/>
      <c r="B467" s="41"/>
      <c r="C467" s="42"/>
      <c r="D467" s="227" t="s">
        <v>134</v>
      </c>
      <c r="E467" s="42"/>
      <c r="F467" s="228" t="s">
        <v>615</v>
      </c>
      <c r="G467" s="42"/>
      <c r="H467" s="42"/>
      <c r="I467" s="229"/>
      <c r="J467" s="42"/>
      <c r="K467" s="42"/>
      <c r="L467" s="46"/>
      <c r="M467" s="230"/>
      <c r="N467" s="231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134</v>
      </c>
      <c r="AU467" s="19" t="s">
        <v>81</v>
      </c>
    </row>
    <row r="468" s="2" customFormat="1">
      <c r="A468" s="40"/>
      <c r="B468" s="41"/>
      <c r="C468" s="42"/>
      <c r="D468" s="254" t="s">
        <v>145</v>
      </c>
      <c r="E468" s="42"/>
      <c r="F468" s="255" t="s">
        <v>616</v>
      </c>
      <c r="G468" s="42"/>
      <c r="H468" s="42"/>
      <c r="I468" s="229"/>
      <c r="J468" s="42"/>
      <c r="K468" s="42"/>
      <c r="L468" s="46"/>
      <c r="M468" s="230"/>
      <c r="N468" s="231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145</v>
      </c>
      <c r="AU468" s="19" t="s">
        <v>81</v>
      </c>
    </row>
    <row r="469" s="13" customFormat="1">
      <c r="A469" s="13"/>
      <c r="B469" s="233"/>
      <c r="C469" s="234"/>
      <c r="D469" s="227" t="s">
        <v>137</v>
      </c>
      <c r="E469" s="235" t="s">
        <v>19</v>
      </c>
      <c r="F469" s="236" t="s">
        <v>219</v>
      </c>
      <c r="G469" s="234"/>
      <c r="H469" s="235" t="s">
        <v>19</v>
      </c>
      <c r="I469" s="237"/>
      <c r="J469" s="234"/>
      <c r="K469" s="234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137</v>
      </c>
      <c r="AU469" s="242" t="s">
        <v>81</v>
      </c>
      <c r="AV469" s="13" t="s">
        <v>79</v>
      </c>
      <c r="AW469" s="13" t="s">
        <v>33</v>
      </c>
      <c r="AX469" s="13" t="s">
        <v>72</v>
      </c>
      <c r="AY469" s="242" t="s">
        <v>126</v>
      </c>
    </row>
    <row r="470" s="13" customFormat="1">
      <c r="A470" s="13"/>
      <c r="B470" s="233"/>
      <c r="C470" s="234"/>
      <c r="D470" s="227" t="s">
        <v>137</v>
      </c>
      <c r="E470" s="235" t="s">
        <v>19</v>
      </c>
      <c r="F470" s="236" t="s">
        <v>541</v>
      </c>
      <c r="G470" s="234"/>
      <c r="H470" s="235" t="s">
        <v>19</v>
      </c>
      <c r="I470" s="237"/>
      <c r="J470" s="234"/>
      <c r="K470" s="234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137</v>
      </c>
      <c r="AU470" s="242" t="s">
        <v>81</v>
      </c>
      <c r="AV470" s="13" t="s">
        <v>79</v>
      </c>
      <c r="AW470" s="13" t="s">
        <v>33</v>
      </c>
      <c r="AX470" s="13" t="s">
        <v>72</v>
      </c>
      <c r="AY470" s="242" t="s">
        <v>126</v>
      </c>
    </row>
    <row r="471" s="14" customFormat="1">
      <c r="A471" s="14"/>
      <c r="B471" s="243"/>
      <c r="C471" s="244"/>
      <c r="D471" s="227" t="s">
        <v>137</v>
      </c>
      <c r="E471" s="245" t="s">
        <v>19</v>
      </c>
      <c r="F471" s="246" t="s">
        <v>766</v>
      </c>
      <c r="G471" s="244"/>
      <c r="H471" s="247">
        <v>485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3" t="s">
        <v>137</v>
      </c>
      <c r="AU471" s="253" t="s">
        <v>81</v>
      </c>
      <c r="AV471" s="14" t="s">
        <v>81</v>
      </c>
      <c r="AW471" s="14" t="s">
        <v>33</v>
      </c>
      <c r="AX471" s="14" t="s">
        <v>72</v>
      </c>
      <c r="AY471" s="253" t="s">
        <v>126</v>
      </c>
    </row>
    <row r="472" s="13" customFormat="1">
      <c r="A472" s="13"/>
      <c r="B472" s="233"/>
      <c r="C472" s="234"/>
      <c r="D472" s="227" t="s">
        <v>137</v>
      </c>
      <c r="E472" s="235" t="s">
        <v>19</v>
      </c>
      <c r="F472" s="236" t="s">
        <v>220</v>
      </c>
      <c r="G472" s="234"/>
      <c r="H472" s="235" t="s">
        <v>19</v>
      </c>
      <c r="I472" s="237"/>
      <c r="J472" s="234"/>
      <c r="K472" s="234"/>
      <c r="L472" s="238"/>
      <c r="M472" s="239"/>
      <c r="N472" s="240"/>
      <c r="O472" s="240"/>
      <c r="P472" s="240"/>
      <c r="Q472" s="240"/>
      <c r="R472" s="240"/>
      <c r="S472" s="240"/>
      <c r="T472" s="24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2" t="s">
        <v>137</v>
      </c>
      <c r="AU472" s="242" t="s">
        <v>81</v>
      </c>
      <c r="AV472" s="13" t="s">
        <v>79</v>
      </c>
      <c r="AW472" s="13" t="s">
        <v>33</v>
      </c>
      <c r="AX472" s="13" t="s">
        <v>72</v>
      </c>
      <c r="AY472" s="242" t="s">
        <v>126</v>
      </c>
    </row>
    <row r="473" s="14" customFormat="1">
      <c r="A473" s="14"/>
      <c r="B473" s="243"/>
      <c r="C473" s="244"/>
      <c r="D473" s="227" t="s">
        <v>137</v>
      </c>
      <c r="E473" s="245" t="s">
        <v>19</v>
      </c>
      <c r="F473" s="246" t="s">
        <v>400</v>
      </c>
      <c r="G473" s="244"/>
      <c r="H473" s="247">
        <v>40</v>
      </c>
      <c r="I473" s="248"/>
      <c r="J473" s="244"/>
      <c r="K473" s="244"/>
      <c r="L473" s="249"/>
      <c r="M473" s="250"/>
      <c r="N473" s="251"/>
      <c r="O473" s="251"/>
      <c r="P473" s="251"/>
      <c r="Q473" s="251"/>
      <c r="R473" s="251"/>
      <c r="S473" s="251"/>
      <c r="T473" s="25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3" t="s">
        <v>137</v>
      </c>
      <c r="AU473" s="253" t="s">
        <v>81</v>
      </c>
      <c r="AV473" s="14" t="s">
        <v>81</v>
      </c>
      <c r="AW473" s="14" t="s">
        <v>33</v>
      </c>
      <c r="AX473" s="14" t="s">
        <v>72</v>
      </c>
      <c r="AY473" s="253" t="s">
        <v>126</v>
      </c>
    </row>
    <row r="474" s="15" customFormat="1">
      <c r="A474" s="15"/>
      <c r="B474" s="256"/>
      <c r="C474" s="257"/>
      <c r="D474" s="227" t="s">
        <v>137</v>
      </c>
      <c r="E474" s="258" t="s">
        <v>19</v>
      </c>
      <c r="F474" s="259" t="s">
        <v>224</v>
      </c>
      <c r="G474" s="257"/>
      <c r="H474" s="260">
        <v>525</v>
      </c>
      <c r="I474" s="261"/>
      <c r="J474" s="257"/>
      <c r="K474" s="257"/>
      <c r="L474" s="262"/>
      <c r="M474" s="263"/>
      <c r="N474" s="264"/>
      <c r="O474" s="264"/>
      <c r="P474" s="264"/>
      <c r="Q474" s="264"/>
      <c r="R474" s="264"/>
      <c r="S474" s="264"/>
      <c r="T474" s="26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6" t="s">
        <v>137</v>
      </c>
      <c r="AU474" s="266" t="s">
        <v>81</v>
      </c>
      <c r="AV474" s="15" t="s">
        <v>132</v>
      </c>
      <c r="AW474" s="15" t="s">
        <v>33</v>
      </c>
      <c r="AX474" s="15" t="s">
        <v>79</v>
      </c>
      <c r="AY474" s="266" t="s">
        <v>126</v>
      </c>
    </row>
    <row r="475" s="12" customFormat="1" ht="22.8" customHeight="1">
      <c r="A475" s="12"/>
      <c r="B475" s="198"/>
      <c r="C475" s="199"/>
      <c r="D475" s="200" t="s">
        <v>71</v>
      </c>
      <c r="E475" s="212" t="s">
        <v>189</v>
      </c>
      <c r="F475" s="212" t="s">
        <v>623</v>
      </c>
      <c r="G475" s="199"/>
      <c r="H475" s="199"/>
      <c r="I475" s="202"/>
      <c r="J475" s="213">
        <f>BK475</f>
        <v>0</v>
      </c>
      <c r="K475" s="199"/>
      <c r="L475" s="204"/>
      <c r="M475" s="205"/>
      <c r="N475" s="206"/>
      <c r="O475" s="206"/>
      <c r="P475" s="207">
        <f>SUM(P476:P487)</f>
        <v>0</v>
      </c>
      <c r="Q475" s="206"/>
      <c r="R475" s="207">
        <f>SUM(R476:R487)</f>
        <v>0.47999999999999998</v>
      </c>
      <c r="S475" s="206"/>
      <c r="T475" s="208">
        <f>SUM(T476:T487)</f>
        <v>19.075000000000003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09" t="s">
        <v>79</v>
      </c>
      <c r="AT475" s="210" t="s">
        <v>71</v>
      </c>
      <c r="AU475" s="210" t="s">
        <v>79</v>
      </c>
      <c r="AY475" s="209" t="s">
        <v>126</v>
      </c>
      <c r="BK475" s="211">
        <f>SUM(BK476:BK487)</f>
        <v>0</v>
      </c>
    </row>
    <row r="476" s="2" customFormat="1" ht="16.5" customHeight="1">
      <c r="A476" s="40"/>
      <c r="B476" s="41"/>
      <c r="C476" s="214" t="s">
        <v>554</v>
      </c>
      <c r="D476" s="214" t="s">
        <v>128</v>
      </c>
      <c r="E476" s="215" t="s">
        <v>625</v>
      </c>
      <c r="F476" s="216" t="s">
        <v>626</v>
      </c>
      <c r="G476" s="217" t="s">
        <v>215</v>
      </c>
      <c r="H476" s="218">
        <v>4</v>
      </c>
      <c r="I476" s="219"/>
      <c r="J476" s="220">
        <f>ROUND(I476*H476,2)</f>
        <v>0</v>
      </c>
      <c r="K476" s="216" t="s">
        <v>142</v>
      </c>
      <c r="L476" s="46"/>
      <c r="M476" s="221" t="s">
        <v>19</v>
      </c>
      <c r="N476" s="222" t="s">
        <v>43</v>
      </c>
      <c r="O476" s="86"/>
      <c r="P476" s="223">
        <f>O476*H476</f>
        <v>0</v>
      </c>
      <c r="Q476" s="223">
        <v>0.12</v>
      </c>
      <c r="R476" s="223">
        <f>Q476*H476</f>
        <v>0.47999999999999998</v>
      </c>
      <c r="S476" s="223">
        <v>2.2000000000000002</v>
      </c>
      <c r="T476" s="224">
        <f>S476*H476</f>
        <v>8.8000000000000007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25" t="s">
        <v>132</v>
      </c>
      <c r="AT476" s="225" t="s">
        <v>128</v>
      </c>
      <c r="AU476" s="225" t="s">
        <v>81</v>
      </c>
      <c r="AY476" s="19" t="s">
        <v>126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9" t="s">
        <v>79</v>
      </c>
      <c r="BK476" s="226">
        <f>ROUND(I476*H476,2)</f>
        <v>0</v>
      </c>
      <c r="BL476" s="19" t="s">
        <v>132</v>
      </c>
      <c r="BM476" s="225" t="s">
        <v>784</v>
      </c>
    </row>
    <row r="477" s="2" customFormat="1">
      <c r="A477" s="40"/>
      <c r="B477" s="41"/>
      <c r="C477" s="42"/>
      <c r="D477" s="227" t="s">
        <v>134</v>
      </c>
      <c r="E477" s="42"/>
      <c r="F477" s="228" t="s">
        <v>628</v>
      </c>
      <c r="G477" s="42"/>
      <c r="H477" s="42"/>
      <c r="I477" s="229"/>
      <c r="J477" s="42"/>
      <c r="K477" s="42"/>
      <c r="L477" s="46"/>
      <c r="M477" s="230"/>
      <c r="N477" s="231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134</v>
      </c>
      <c r="AU477" s="19" t="s">
        <v>81</v>
      </c>
    </row>
    <row r="478" s="2" customFormat="1">
      <c r="A478" s="40"/>
      <c r="B478" s="41"/>
      <c r="C478" s="42"/>
      <c r="D478" s="254" t="s">
        <v>145</v>
      </c>
      <c r="E478" s="42"/>
      <c r="F478" s="255" t="s">
        <v>629</v>
      </c>
      <c r="G478" s="42"/>
      <c r="H478" s="42"/>
      <c r="I478" s="229"/>
      <c r="J478" s="42"/>
      <c r="K478" s="42"/>
      <c r="L478" s="46"/>
      <c r="M478" s="230"/>
      <c r="N478" s="231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145</v>
      </c>
      <c r="AU478" s="19" t="s">
        <v>81</v>
      </c>
    </row>
    <row r="479" s="13" customFormat="1">
      <c r="A479" s="13"/>
      <c r="B479" s="233"/>
      <c r="C479" s="234"/>
      <c r="D479" s="227" t="s">
        <v>137</v>
      </c>
      <c r="E479" s="235" t="s">
        <v>19</v>
      </c>
      <c r="F479" s="236" t="s">
        <v>219</v>
      </c>
      <c r="G479" s="234"/>
      <c r="H479" s="235" t="s">
        <v>19</v>
      </c>
      <c r="I479" s="237"/>
      <c r="J479" s="234"/>
      <c r="K479" s="234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137</v>
      </c>
      <c r="AU479" s="242" t="s">
        <v>81</v>
      </c>
      <c r="AV479" s="13" t="s">
        <v>79</v>
      </c>
      <c r="AW479" s="13" t="s">
        <v>33</v>
      </c>
      <c r="AX479" s="13" t="s">
        <v>72</v>
      </c>
      <c r="AY479" s="242" t="s">
        <v>126</v>
      </c>
    </row>
    <row r="480" s="13" customFormat="1">
      <c r="A480" s="13"/>
      <c r="B480" s="233"/>
      <c r="C480" s="234"/>
      <c r="D480" s="227" t="s">
        <v>137</v>
      </c>
      <c r="E480" s="235" t="s">
        <v>19</v>
      </c>
      <c r="F480" s="236" t="s">
        <v>785</v>
      </c>
      <c r="G480" s="234"/>
      <c r="H480" s="235" t="s">
        <v>19</v>
      </c>
      <c r="I480" s="237"/>
      <c r="J480" s="234"/>
      <c r="K480" s="234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137</v>
      </c>
      <c r="AU480" s="242" t="s">
        <v>81</v>
      </c>
      <c r="AV480" s="13" t="s">
        <v>79</v>
      </c>
      <c r="AW480" s="13" t="s">
        <v>33</v>
      </c>
      <c r="AX480" s="13" t="s">
        <v>72</v>
      </c>
      <c r="AY480" s="242" t="s">
        <v>126</v>
      </c>
    </row>
    <row r="481" s="14" customFormat="1">
      <c r="A481" s="14"/>
      <c r="B481" s="243"/>
      <c r="C481" s="244"/>
      <c r="D481" s="227" t="s">
        <v>137</v>
      </c>
      <c r="E481" s="245" t="s">
        <v>19</v>
      </c>
      <c r="F481" s="246" t="s">
        <v>631</v>
      </c>
      <c r="G481" s="244"/>
      <c r="H481" s="247">
        <v>4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137</v>
      </c>
      <c r="AU481" s="253" t="s">
        <v>81</v>
      </c>
      <c r="AV481" s="14" t="s">
        <v>81</v>
      </c>
      <c r="AW481" s="14" t="s">
        <v>33</v>
      </c>
      <c r="AX481" s="14" t="s">
        <v>79</v>
      </c>
      <c r="AY481" s="253" t="s">
        <v>126</v>
      </c>
    </row>
    <row r="482" s="2" customFormat="1" ht="16.5" customHeight="1">
      <c r="A482" s="40"/>
      <c r="B482" s="41"/>
      <c r="C482" s="214" t="s">
        <v>561</v>
      </c>
      <c r="D482" s="214" t="s">
        <v>128</v>
      </c>
      <c r="E482" s="215" t="s">
        <v>786</v>
      </c>
      <c r="F482" s="216" t="s">
        <v>787</v>
      </c>
      <c r="G482" s="217" t="s">
        <v>635</v>
      </c>
      <c r="H482" s="218">
        <v>5</v>
      </c>
      <c r="I482" s="219"/>
      <c r="J482" s="220">
        <f>ROUND(I482*H482,2)</f>
        <v>0</v>
      </c>
      <c r="K482" s="216" t="s">
        <v>142</v>
      </c>
      <c r="L482" s="46"/>
      <c r="M482" s="221" t="s">
        <v>19</v>
      </c>
      <c r="N482" s="222" t="s">
        <v>43</v>
      </c>
      <c r="O482" s="86"/>
      <c r="P482" s="223">
        <f>O482*H482</f>
        <v>0</v>
      </c>
      <c r="Q482" s="223">
        <v>0</v>
      </c>
      <c r="R482" s="223">
        <f>Q482*H482</f>
        <v>0</v>
      </c>
      <c r="S482" s="223">
        <v>2.0550000000000002</v>
      </c>
      <c r="T482" s="224">
        <f>S482*H482</f>
        <v>10.275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25" t="s">
        <v>132</v>
      </c>
      <c r="AT482" s="225" t="s">
        <v>128</v>
      </c>
      <c r="AU482" s="225" t="s">
        <v>81</v>
      </c>
      <c r="AY482" s="19" t="s">
        <v>126</v>
      </c>
      <c r="BE482" s="226">
        <f>IF(N482="základní",J482,0)</f>
        <v>0</v>
      </c>
      <c r="BF482" s="226">
        <f>IF(N482="snížená",J482,0)</f>
        <v>0</v>
      </c>
      <c r="BG482" s="226">
        <f>IF(N482="zákl. přenesená",J482,0)</f>
        <v>0</v>
      </c>
      <c r="BH482" s="226">
        <f>IF(N482="sníž. přenesená",J482,0)</f>
        <v>0</v>
      </c>
      <c r="BI482" s="226">
        <f>IF(N482="nulová",J482,0)</f>
        <v>0</v>
      </c>
      <c r="BJ482" s="19" t="s">
        <v>79</v>
      </c>
      <c r="BK482" s="226">
        <f>ROUND(I482*H482,2)</f>
        <v>0</v>
      </c>
      <c r="BL482" s="19" t="s">
        <v>132</v>
      </c>
      <c r="BM482" s="225" t="s">
        <v>788</v>
      </c>
    </row>
    <row r="483" s="2" customFormat="1">
      <c r="A483" s="40"/>
      <c r="B483" s="41"/>
      <c r="C483" s="42"/>
      <c r="D483" s="227" t="s">
        <v>134</v>
      </c>
      <c r="E483" s="42"/>
      <c r="F483" s="228" t="s">
        <v>789</v>
      </c>
      <c r="G483" s="42"/>
      <c r="H483" s="42"/>
      <c r="I483" s="229"/>
      <c r="J483" s="42"/>
      <c r="K483" s="42"/>
      <c r="L483" s="46"/>
      <c r="M483" s="230"/>
      <c r="N483" s="231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134</v>
      </c>
      <c r="AU483" s="19" t="s">
        <v>81</v>
      </c>
    </row>
    <row r="484" s="2" customFormat="1">
      <c r="A484" s="40"/>
      <c r="B484" s="41"/>
      <c r="C484" s="42"/>
      <c r="D484" s="254" t="s">
        <v>145</v>
      </c>
      <c r="E484" s="42"/>
      <c r="F484" s="255" t="s">
        <v>790</v>
      </c>
      <c r="G484" s="42"/>
      <c r="H484" s="42"/>
      <c r="I484" s="229"/>
      <c r="J484" s="42"/>
      <c r="K484" s="42"/>
      <c r="L484" s="46"/>
      <c r="M484" s="230"/>
      <c r="N484" s="231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145</v>
      </c>
      <c r="AU484" s="19" t="s">
        <v>81</v>
      </c>
    </row>
    <row r="485" s="13" customFormat="1">
      <c r="A485" s="13"/>
      <c r="B485" s="233"/>
      <c r="C485" s="234"/>
      <c r="D485" s="227" t="s">
        <v>137</v>
      </c>
      <c r="E485" s="235" t="s">
        <v>19</v>
      </c>
      <c r="F485" s="236" t="s">
        <v>219</v>
      </c>
      <c r="G485" s="234"/>
      <c r="H485" s="235" t="s">
        <v>19</v>
      </c>
      <c r="I485" s="237"/>
      <c r="J485" s="234"/>
      <c r="K485" s="234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137</v>
      </c>
      <c r="AU485" s="242" t="s">
        <v>81</v>
      </c>
      <c r="AV485" s="13" t="s">
        <v>79</v>
      </c>
      <c r="AW485" s="13" t="s">
        <v>33</v>
      </c>
      <c r="AX485" s="13" t="s">
        <v>72</v>
      </c>
      <c r="AY485" s="242" t="s">
        <v>126</v>
      </c>
    </row>
    <row r="486" s="13" customFormat="1">
      <c r="A486" s="13"/>
      <c r="B486" s="233"/>
      <c r="C486" s="234"/>
      <c r="D486" s="227" t="s">
        <v>137</v>
      </c>
      <c r="E486" s="235" t="s">
        <v>19</v>
      </c>
      <c r="F486" s="236" t="s">
        <v>630</v>
      </c>
      <c r="G486" s="234"/>
      <c r="H486" s="235" t="s">
        <v>19</v>
      </c>
      <c r="I486" s="237"/>
      <c r="J486" s="234"/>
      <c r="K486" s="234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137</v>
      </c>
      <c r="AU486" s="242" t="s">
        <v>81</v>
      </c>
      <c r="AV486" s="13" t="s">
        <v>79</v>
      </c>
      <c r="AW486" s="13" t="s">
        <v>33</v>
      </c>
      <c r="AX486" s="13" t="s">
        <v>72</v>
      </c>
      <c r="AY486" s="242" t="s">
        <v>126</v>
      </c>
    </row>
    <row r="487" s="14" customFormat="1">
      <c r="A487" s="14"/>
      <c r="B487" s="243"/>
      <c r="C487" s="244"/>
      <c r="D487" s="227" t="s">
        <v>137</v>
      </c>
      <c r="E487" s="245" t="s">
        <v>19</v>
      </c>
      <c r="F487" s="246" t="s">
        <v>163</v>
      </c>
      <c r="G487" s="244"/>
      <c r="H487" s="247">
        <v>5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3" t="s">
        <v>137</v>
      </c>
      <c r="AU487" s="253" t="s">
        <v>81</v>
      </c>
      <c r="AV487" s="14" t="s">
        <v>81</v>
      </c>
      <c r="AW487" s="14" t="s">
        <v>33</v>
      </c>
      <c r="AX487" s="14" t="s">
        <v>79</v>
      </c>
      <c r="AY487" s="253" t="s">
        <v>126</v>
      </c>
    </row>
    <row r="488" s="12" customFormat="1" ht="22.8" customHeight="1">
      <c r="A488" s="12"/>
      <c r="B488" s="198"/>
      <c r="C488" s="199"/>
      <c r="D488" s="200" t="s">
        <v>71</v>
      </c>
      <c r="E488" s="212" t="s">
        <v>639</v>
      </c>
      <c r="F488" s="212" t="s">
        <v>640</v>
      </c>
      <c r="G488" s="199"/>
      <c r="H488" s="199"/>
      <c r="I488" s="202"/>
      <c r="J488" s="213">
        <f>BK488</f>
        <v>0</v>
      </c>
      <c r="K488" s="199"/>
      <c r="L488" s="204"/>
      <c r="M488" s="205"/>
      <c r="N488" s="206"/>
      <c r="O488" s="206"/>
      <c r="P488" s="207">
        <f>SUM(P489:P500)</f>
        <v>0</v>
      </c>
      <c r="Q488" s="206"/>
      <c r="R488" s="207">
        <f>SUM(R489:R500)</f>
        <v>0</v>
      </c>
      <c r="S488" s="206"/>
      <c r="T488" s="208">
        <f>SUM(T489:T500)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09" t="s">
        <v>79</v>
      </c>
      <c r="AT488" s="210" t="s">
        <v>71</v>
      </c>
      <c r="AU488" s="210" t="s">
        <v>79</v>
      </c>
      <c r="AY488" s="209" t="s">
        <v>126</v>
      </c>
      <c r="BK488" s="211">
        <f>SUM(BK489:BK500)</f>
        <v>0</v>
      </c>
    </row>
    <row r="489" s="2" customFormat="1" ht="16.5" customHeight="1">
      <c r="A489" s="40"/>
      <c r="B489" s="41"/>
      <c r="C489" s="214" t="s">
        <v>570</v>
      </c>
      <c r="D489" s="214" t="s">
        <v>128</v>
      </c>
      <c r="E489" s="215" t="s">
        <v>642</v>
      </c>
      <c r="F489" s="216" t="s">
        <v>643</v>
      </c>
      <c r="G489" s="217" t="s">
        <v>341</v>
      </c>
      <c r="H489" s="218">
        <v>19.074999999999999</v>
      </c>
      <c r="I489" s="219"/>
      <c r="J489" s="220">
        <f>ROUND(I489*H489,2)</f>
        <v>0</v>
      </c>
      <c r="K489" s="216" t="s">
        <v>142</v>
      </c>
      <c r="L489" s="46"/>
      <c r="M489" s="221" t="s">
        <v>19</v>
      </c>
      <c r="N489" s="222" t="s">
        <v>43</v>
      </c>
      <c r="O489" s="86"/>
      <c r="P489" s="223">
        <f>O489*H489</f>
        <v>0</v>
      </c>
      <c r="Q489" s="223">
        <v>0</v>
      </c>
      <c r="R489" s="223">
        <f>Q489*H489</f>
        <v>0</v>
      </c>
      <c r="S489" s="223">
        <v>0</v>
      </c>
      <c r="T489" s="224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25" t="s">
        <v>132</v>
      </c>
      <c r="AT489" s="225" t="s">
        <v>128</v>
      </c>
      <c r="AU489" s="225" t="s">
        <v>81</v>
      </c>
      <c r="AY489" s="19" t="s">
        <v>126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9" t="s">
        <v>79</v>
      </c>
      <c r="BK489" s="226">
        <f>ROUND(I489*H489,2)</f>
        <v>0</v>
      </c>
      <c r="BL489" s="19" t="s">
        <v>132</v>
      </c>
      <c r="BM489" s="225" t="s">
        <v>791</v>
      </c>
    </row>
    <row r="490" s="2" customFormat="1">
      <c r="A490" s="40"/>
      <c r="B490" s="41"/>
      <c r="C490" s="42"/>
      <c r="D490" s="227" t="s">
        <v>134</v>
      </c>
      <c r="E490" s="42"/>
      <c r="F490" s="228" t="s">
        <v>645</v>
      </c>
      <c r="G490" s="42"/>
      <c r="H490" s="42"/>
      <c r="I490" s="229"/>
      <c r="J490" s="42"/>
      <c r="K490" s="42"/>
      <c r="L490" s="46"/>
      <c r="M490" s="230"/>
      <c r="N490" s="231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134</v>
      </c>
      <c r="AU490" s="19" t="s">
        <v>81</v>
      </c>
    </row>
    <row r="491" s="2" customFormat="1">
      <c r="A491" s="40"/>
      <c r="B491" s="41"/>
      <c r="C491" s="42"/>
      <c r="D491" s="254" t="s">
        <v>145</v>
      </c>
      <c r="E491" s="42"/>
      <c r="F491" s="255" t="s">
        <v>646</v>
      </c>
      <c r="G491" s="42"/>
      <c r="H491" s="42"/>
      <c r="I491" s="229"/>
      <c r="J491" s="42"/>
      <c r="K491" s="42"/>
      <c r="L491" s="46"/>
      <c r="M491" s="230"/>
      <c r="N491" s="231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145</v>
      </c>
      <c r="AU491" s="19" t="s">
        <v>81</v>
      </c>
    </row>
    <row r="492" s="2" customFormat="1">
      <c r="A492" s="40"/>
      <c r="B492" s="41"/>
      <c r="C492" s="42"/>
      <c r="D492" s="227" t="s">
        <v>135</v>
      </c>
      <c r="E492" s="42"/>
      <c r="F492" s="232" t="s">
        <v>647</v>
      </c>
      <c r="G492" s="42"/>
      <c r="H492" s="42"/>
      <c r="I492" s="229"/>
      <c r="J492" s="42"/>
      <c r="K492" s="42"/>
      <c r="L492" s="46"/>
      <c r="M492" s="230"/>
      <c r="N492" s="231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135</v>
      </c>
      <c r="AU492" s="19" t="s">
        <v>81</v>
      </c>
    </row>
    <row r="493" s="2" customFormat="1" ht="16.5" customHeight="1">
      <c r="A493" s="40"/>
      <c r="B493" s="41"/>
      <c r="C493" s="214" t="s">
        <v>576</v>
      </c>
      <c r="D493" s="214" t="s">
        <v>128</v>
      </c>
      <c r="E493" s="215" t="s">
        <v>649</v>
      </c>
      <c r="F493" s="216" t="s">
        <v>650</v>
      </c>
      <c r="G493" s="217" t="s">
        <v>341</v>
      </c>
      <c r="H493" s="218">
        <v>362.42500000000001</v>
      </c>
      <c r="I493" s="219"/>
      <c r="J493" s="220">
        <f>ROUND(I493*H493,2)</f>
        <v>0</v>
      </c>
      <c r="K493" s="216" t="s">
        <v>142</v>
      </c>
      <c r="L493" s="46"/>
      <c r="M493" s="221" t="s">
        <v>19</v>
      </c>
      <c r="N493" s="222" t="s">
        <v>43</v>
      </c>
      <c r="O493" s="86"/>
      <c r="P493" s="223">
        <f>O493*H493</f>
        <v>0</v>
      </c>
      <c r="Q493" s="223">
        <v>0</v>
      </c>
      <c r="R493" s="223">
        <f>Q493*H493</f>
        <v>0</v>
      </c>
      <c r="S493" s="223">
        <v>0</v>
      </c>
      <c r="T493" s="224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25" t="s">
        <v>132</v>
      </c>
      <c r="AT493" s="225" t="s">
        <v>128</v>
      </c>
      <c r="AU493" s="225" t="s">
        <v>81</v>
      </c>
      <c r="AY493" s="19" t="s">
        <v>126</v>
      </c>
      <c r="BE493" s="226">
        <f>IF(N493="základní",J493,0)</f>
        <v>0</v>
      </c>
      <c r="BF493" s="226">
        <f>IF(N493="snížená",J493,0)</f>
        <v>0</v>
      </c>
      <c r="BG493" s="226">
        <f>IF(N493="zákl. přenesená",J493,0)</f>
        <v>0</v>
      </c>
      <c r="BH493" s="226">
        <f>IF(N493="sníž. přenesená",J493,0)</f>
        <v>0</v>
      </c>
      <c r="BI493" s="226">
        <f>IF(N493="nulová",J493,0)</f>
        <v>0</v>
      </c>
      <c r="BJ493" s="19" t="s">
        <v>79</v>
      </c>
      <c r="BK493" s="226">
        <f>ROUND(I493*H493,2)</f>
        <v>0</v>
      </c>
      <c r="BL493" s="19" t="s">
        <v>132</v>
      </c>
      <c r="BM493" s="225" t="s">
        <v>792</v>
      </c>
    </row>
    <row r="494" s="2" customFormat="1">
      <c r="A494" s="40"/>
      <c r="B494" s="41"/>
      <c r="C494" s="42"/>
      <c r="D494" s="227" t="s">
        <v>134</v>
      </c>
      <c r="E494" s="42"/>
      <c r="F494" s="228" t="s">
        <v>652</v>
      </c>
      <c r="G494" s="42"/>
      <c r="H494" s="42"/>
      <c r="I494" s="229"/>
      <c r="J494" s="42"/>
      <c r="K494" s="42"/>
      <c r="L494" s="46"/>
      <c r="M494" s="230"/>
      <c r="N494" s="231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134</v>
      </c>
      <c r="AU494" s="19" t="s">
        <v>81</v>
      </c>
    </row>
    <row r="495" s="2" customFormat="1">
      <c r="A495" s="40"/>
      <c r="B495" s="41"/>
      <c r="C495" s="42"/>
      <c r="D495" s="254" t="s">
        <v>145</v>
      </c>
      <c r="E495" s="42"/>
      <c r="F495" s="255" t="s">
        <v>653</v>
      </c>
      <c r="G495" s="42"/>
      <c r="H495" s="42"/>
      <c r="I495" s="229"/>
      <c r="J495" s="42"/>
      <c r="K495" s="42"/>
      <c r="L495" s="46"/>
      <c r="M495" s="230"/>
      <c r="N495" s="231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145</v>
      </c>
      <c r="AU495" s="19" t="s">
        <v>81</v>
      </c>
    </row>
    <row r="496" s="13" customFormat="1">
      <c r="A496" s="13"/>
      <c r="B496" s="233"/>
      <c r="C496" s="234"/>
      <c r="D496" s="227" t="s">
        <v>137</v>
      </c>
      <c r="E496" s="235" t="s">
        <v>19</v>
      </c>
      <c r="F496" s="236" t="s">
        <v>654</v>
      </c>
      <c r="G496" s="234"/>
      <c r="H496" s="235" t="s">
        <v>19</v>
      </c>
      <c r="I496" s="237"/>
      <c r="J496" s="234"/>
      <c r="K496" s="234"/>
      <c r="L496" s="238"/>
      <c r="M496" s="239"/>
      <c r="N496" s="240"/>
      <c r="O496" s="240"/>
      <c r="P496" s="240"/>
      <c r="Q496" s="240"/>
      <c r="R496" s="240"/>
      <c r="S496" s="240"/>
      <c r="T496" s="24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2" t="s">
        <v>137</v>
      </c>
      <c r="AU496" s="242" t="s">
        <v>81</v>
      </c>
      <c r="AV496" s="13" t="s">
        <v>79</v>
      </c>
      <c r="AW496" s="13" t="s">
        <v>33</v>
      </c>
      <c r="AX496" s="13" t="s">
        <v>72</v>
      </c>
      <c r="AY496" s="242" t="s">
        <v>126</v>
      </c>
    </row>
    <row r="497" s="14" customFormat="1">
      <c r="A497" s="14"/>
      <c r="B497" s="243"/>
      <c r="C497" s="244"/>
      <c r="D497" s="227" t="s">
        <v>137</v>
      </c>
      <c r="E497" s="245" t="s">
        <v>19</v>
      </c>
      <c r="F497" s="246" t="s">
        <v>793</v>
      </c>
      <c r="G497" s="244"/>
      <c r="H497" s="247">
        <v>362.42500000000001</v>
      </c>
      <c r="I497" s="248"/>
      <c r="J497" s="244"/>
      <c r="K497" s="244"/>
      <c r="L497" s="249"/>
      <c r="M497" s="250"/>
      <c r="N497" s="251"/>
      <c r="O497" s="251"/>
      <c r="P497" s="251"/>
      <c r="Q497" s="251"/>
      <c r="R497" s="251"/>
      <c r="S497" s="251"/>
      <c r="T497" s="25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3" t="s">
        <v>137</v>
      </c>
      <c r="AU497" s="253" t="s">
        <v>81</v>
      </c>
      <c r="AV497" s="14" t="s">
        <v>81</v>
      </c>
      <c r="AW497" s="14" t="s">
        <v>33</v>
      </c>
      <c r="AX497" s="14" t="s">
        <v>79</v>
      </c>
      <c r="AY497" s="253" t="s">
        <v>126</v>
      </c>
    </row>
    <row r="498" s="2" customFormat="1" ht="24.15" customHeight="1">
      <c r="A498" s="40"/>
      <c r="B498" s="41"/>
      <c r="C498" s="214" t="s">
        <v>583</v>
      </c>
      <c r="D498" s="214" t="s">
        <v>128</v>
      </c>
      <c r="E498" s="215" t="s">
        <v>657</v>
      </c>
      <c r="F498" s="216" t="s">
        <v>658</v>
      </c>
      <c r="G498" s="217" t="s">
        <v>341</v>
      </c>
      <c r="H498" s="218">
        <v>19.074999999999999</v>
      </c>
      <c r="I498" s="219"/>
      <c r="J498" s="220">
        <f>ROUND(I498*H498,2)</f>
        <v>0</v>
      </c>
      <c r="K498" s="216" t="s">
        <v>142</v>
      </c>
      <c r="L498" s="46"/>
      <c r="M498" s="221" t="s">
        <v>19</v>
      </c>
      <c r="N498" s="222" t="s">
        <v>43</v>
      </c>
      <c r="O498" s="86"/>
      <c r="P498" s="223">
        <f>O498*H498</f>
        <v>0</v>
      </c>
      <c r="Q498" s="223">
        <v>0</v>
      </c>
      <c r="R498" s="223">
        <f>Q498*H498</f>
        <v>0</v>
      </c>
      <c r="S498" s="223">
        <v>0</v>
      </c>
      <c r="T498" s="224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25" t="s">
        <v>132</v>
      </c>
      <c r="AT498" s="225" t="s">
        <v>128</v>
      </c>
      <c r="AU498" s="225" t="s">
        <v>81</v>
      </c>
      <c r="AY498" s="19" t="s">
        <v>126</v>
      </c>
      <c r="BE498" s="226">
        <f>IF(N498="základní",J498,0)</f>
        <v>0</v>
      </c>
      <c r="BF498" s="226">
        <f>IF(N498="snížená",J498,0)</f>
        <v>0</v>
      </c>
      <c r="BG498" s="226">
        <f>IF(N498="zákl. přenesená",J498,0)</f>
        <v>0</v>
      </c>
      <c r="BH498" s="226">
        <f>IF(N498="sníž. přenesená",J498,0)</f>
        <v>0</v>
      </c>
      <c r="BI498" s="226">
        <f>IF(N498="nulová",J498,0)</f>
        <v>0</v>
      </c>
      <c r="BJ498" s="19" t="s">
        <v>79</v>
      </c>
      <c r="BK498" s="226">
        <f>ROUND(I498*H498,2)</f>
        <v>0</v>
      </c>
      <c r="BL498" s="19" t="s">
        <v>132</v>
      </c>
      <c r="BM498" s="225" t="s">
        <v>794</v>
      </c>
    </row>
    <row r="499" s="2" customFormat="1">
      <c r="A499" s="40"/>
      <c r="B499" s="41"/>
      <c r="C499" s="42"/>
      <c r="D499" s="227" t="s">
        <v>134</v>
      </c>
      <c r="E499" s="42"/>
      <c r="F499" s="228" t="s">
        <v>660</v>
      </c>
      <c r="G499" s="42"/>
      <c r="H499" s="42"/>
      <c r="I499" s="229"/>
      <c r="J499" s="42"/>
      <c r="K499" s="42"/>
      <c r="L499" s="46"/>
      <c r="M499" s="230"/>
      <c r="N499" s="231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134</v>
      </c>
      <c r="AU499" s="19" t="s">
        <v>81</v>
      </c>
    </row>
    <row r="500" s="2" customFormat="1">
      <c r="A500" s="40"/>
      <c r="B500" s="41"/>
      <c r="C500" s="42"/>
      <c r="D500" s="254" t="s">
        <v>145</v>
      </c>
      <c r="E500" s="42"/>
      <c r="F500" s="255" t="s">
        <v>661</v>
      </c>
      <c r="G500" s="42"/>
      <c r="H500" s="42"/>
      <c r="I500" s="229"/>
      <c r="J500" s="42"/>
      <c r="K500" s="42"/>
      <c r="L500" s="46"/>
      <c r="M500" s="230"/>
      <c r="N500" s="231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145</v>
      </c>
      <c r="AU500" s="19" t="s">
        <v>81</v>
      </c>
    </row>
    <row r="501" s="12" customFormat="1" ht="22.8" customHeight="1">
      <c r="A501" s="12"/>
      <c r="B501" s="198"/>
      <c r="C501" s="199"/>
      <c r="D501" s="200" t="s">
        <v>71</v>
      </c>
      <c r="E501" s="212" t="s">
        <v>662</v>
      </c>
      <c r="F501" s="212" t="s">
        <v>663</v>
      </c>
      <c r="G501" s="199"/>
      <c r="H501" s="199"/>
      <c r="I501" s="202"/>
      <c r="J501" s="213">
        <f>BK501</f>
        <v>0</v>
      </c>
      <c r="K501" s="199"/>
      <c r="L501" s="204"/>
      <c r="M501" s="205"/>
      <c r="N501" s="206"/>
      <c r="O501" s="206"/>
      <c r="P501" s="207">
        <f>SUM(P502:P504)</f>
        <v>0</v>
      </c>
      <c r="Q501" s="206"/>
      <c r="R501" s="207">
        <f>SUM(R502:R504)</f>
        <v>0</v>
      </c>
      <c r="S501" s="206"/>
      <c r="T501" s="208">
        <f>SUM(T502:T504)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09" t="s">
        <v>79</v>
      </c>
      <c r="AT501" s="210" t="s">
        <v>71</v>
      </c>
      <c r="AU501" s="210" t="s">
        <v>79</v>
      </c>
      <c r="AY501" s="209" t="s">
        <v>126</v>
      </c>
      <c r="BK501" s="211">
        <f>SUM(BK502:BK504)</f>
        <v>0</v>
      </c>
    </row>
    <row r="502" s="2" customFormat="1" ht="21.75" customHeight="1">
      <c r="A502" s="40"/>
      <c r="B502" s="41"/>
      <c r="C502" s="214" t="s">
        <v>587</v>
      </c>
      <c r="D502" s="214" t="s">
        <v>128</v>
      </c>
      <c r="E502" s="215" t="s">
        <v>665</v>
      </c>
      <c r="F502" s="216" t="s">
        <v>666</v>
      </c>
      <c r="G502" s="217" t="s">
        <v>341</v>
      </c>
      <c r="H502" s="218">
        <v>577.74099999999999</v>
      </c>
      <c r="I502" s="219"/>
      <c r="J502" s="220">
        <f>ROUND(I502*H502,2)</f>
        <v>0</v>
      </c>
      <c r="K502" s="216" t="s">
        <v>142</v>
      </c>
      <c r="L502" s="46"/>
      <c r="M502" s="221" t="s">
        <v>19</v>
      </c>
      <c r="N502" s="222" t="s">
        <v>43</v>
      </c>
      <c r="O502" s="86"/>
      <c r="P502" s="223">
        <f>O502*H502</f>
        <v>0</v>
      </c>
      <c r="Q502" s="223">
        <v>0</v>
      </c>
      <c r="R502" s="223">
        <f>Q502*H502</f>
        <v>0</v>
      </c>
      <c r="S502" s="223">
        <v>0</v>
      </c>
      <c r="T502" s="224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25" t="s">
        <v>132</v>
      </c>
      <c r="AT502" s="225" t="s">
        <v>128</v>
      </c>
      <c r="AU502" s="225" t="s">
        <v>81</v>
      </c>
      <c r="AY502" s="19" t="s">
        <v>126</v>
      </c>
      <c r="BE502" s="226">
        <f>IF(N502="základní",J502,0)</f>
        <v>0</v>
      </c>
      <c r="BF502" s="226">
        <f>IF(N502="snížená",J502,0)</f>
        <v>0</v>
      </c>
      <c r="BG502" s="226">
        <f>IF(N502="zákl. přenesená",J502,0)</f>
        <v>0</v>
      </c>
      <c r="BH502" s="226">
        <f>IF(N502="sníž. přenesená",J502,0)</f>
        <v>0</v>
      </c>
      <c r="BI502" s="226">
        <f>IF(N502="nulová",J502,0)</f>
        <v>0</v>
      </c>
      <c r="BJ502" s="19" t="s">
        <v>79</v>
      </c>
      <c r="BK502" s="226">
        <f>ROUND(I502*H502,2)</f>
        <v>0</v>
      </c>
      <c r="BL502" s="19" t="s">
        <v>132</v>
      </c>
      <c r="BM502" s="225" t="s">
        <v>795</v>
      </c>
    </row>
    <row r="503" s="2" customFormat="1">
      <c r="A503" s="40"/>
      <c r="B503" s="41"/>
      <c r="C503" s="42"/>
      <c r="D503" s="227" t="s">
        <v>134</v>
      </c>
      <c r="E503" s="42"/>
      <c r="F503" s="228" t="s">
        <v>668</v>
      </c>
      <c r="G503" s="42"/>
      <c r="H503" s="42"/>
      <c r="I503" s="229"/>
      <c r="J503" s="42"/>
      <c r="K503" s="42"/>
      <c r="L503" s="46"/>
      <c r="M503" s="230"/>
      <c r="N503" s="231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134</v>
      </c>
      <c r="AU503" s="19" t="s">
        <v>81</v>
      </c>
    </row>
    <row r="504" s="2" customFormat="1">
      <c r="A504" s="40"/>
      <c r="B504" s="41"/>
      <c r="C504" s="42"/>
      <c r="D504" s="254" t="s">
        <v>145</v>
      </c>
      <c r="E504" s="42"/>
      <c r="F504" s="255" t="s">
        <v>669</v>
      </c>
      <c r="G504" s="42"/>
      <c r="H504" s="42"/>
      <c r="I504" s="229"/>
      <c r="J504" s="42"/>
      <c r="K504" s="42"/>
      <c r="L504" s="46"/>
      <c r="M504" s="277"/>
      <c r="N504" s="278"/>
      <c r="O504" s="279"/>
      <c r="P504" s="279"/>
      <c r="Q504" s="279"/>
      <c r="R504" s="279"/>
      <c r="S504" s="279"/>
      <c r="T504" s="280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145</v>
      </c>
      <c r="AU504" s="19" t="s">
        <v>81</v>
      </c>
    </row>
    <row r="505" s="2" customFormat="1" ht="6.96" customHeight="1">
      <c r="A505" s="40"/>
      <c r="B505" s="61"/>
      <c r="C505" s="62"/>
      <c r="D505" s="62"/>
      <c r="E505" s="62"/>
      <c r="F505" s="62"/>
      <c r="G505" s="62"/>
      <c r="H505" s="62"/>
      <c r="I505" s="62"/>
      <c r="J505" s="62"/>
      <c r="K505" s="62"/>
      <c r="L505" s="46"/>
      <c r="M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</row>
  </sheetData>
  <sheetProtection sheet="1" autoFilter="0" formatColumns="0" formatRows="0" objects="1" scenarios="1" spinCount="100000" saltValue="npVUreGwWSeebM69ZnAvhDRptkRUYZ/WRwikJ5hFts1PMQ26VjubgeKVBzKrOs9NJ+nzu5FBp0rxZn7vS3JYsw==" hashValue="FCvfwm7AYuoB0a5Lysj3xiYcXxWlCJeDp6M9MxvEo4ej/RVBAy/4DK2/nBISRex7Et+uSwWrHodMbutPBr3Bbw==" algorithmName="SHA-512" password="C7D0"/>
  <autoFilter ref="C91:K5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7" r:id="rId1" display="https://podminky.urs.cz/item/CS_URS_2024_02/111251102"/>
    <hyperlink ref="F107" r:id="rId2" display="https://podminky.urs.cz/item/CS_URS_2024_02/112101101"/>
    <hyperlink ref="F113" r:id="rId3" display="https://podminky.urs.cz/item/CS_URS_2024_02/112101102"/>
    <hyperlink ref="F119" r:id="rId4" display="https://podminky.urs.cz/item/CS_URS_2024_02/112111111"/>
    <hyperlink ref="F125" r:id="rId5" display="https://podminky.urs.cz/item/CS_URS_2024_02/112251101"/>
    <hyperlink ref="F130" r:id="rId6" display="https://podminky.urs.cz/item/CS_URS_2024_02/112251102"/>
    <hyperlink ref="F135" r:id="rId7" display="https://podminky.urs.cz/item/CS_URS_2024_02/122252204"/>
    <hyperlink ref="F144" r:id="rId8" display="https://podminky.urs.cz/item/CS_URS_2024_02/162201401"/>
    <hyperlink ref="F149" r:id="rId9" display="https://podminky.urs.cz/item/CS_URS_2024_02/162201402"/>
    <hyperlink ref="F154" r:id="rId10" display="https://podminky.urs.cz/item/CS_URS_2024_02/162201411"/>
    <hyperlink ref="F159" r:id="rId11" display="https://podminky.urs.cz/item/CS_URS_2024_02/162201412"/>
    <hyperlink ref="F164" r:id="rId12" display="https://podminky.urs.cz/item/CS_URS_2024_02/162201421"/>
    <hyperlink ref="F169" r:id="rId13" display="https://podminky.urs.cz/item/CS_URS_2024_02/162201422"/>
    <hyperlink ref="F174" r:id="rId14" display="https://podminky.urs.cz/item/CS_URS_2024_02/162351103"/>
    <hyperlink ref="F184" r:id="rId15" display="https://podminky.urs.cz/item/CS_URS_2024_02/162751117"/>
    <hyperlink ref="F196" r:id="rId16" display="https://podminky.urs.cz/item/CS_URS_2024_02/162751119"/>
    <hyperlink ref="F201" r:id="rId17" display="https://podminky.urs.cz/item/CS_URS_2024_02/167151111"/>
    <hyperlink ref="F207" r:id="rId18" display="https://podminky.urs.cz/item/CS_URS_2024_02/171151103"/>
    <hyperlink ref="F213" r:id="rId19" display="https://podminky.urs.cz/item/CS_URS_2024_02/171201231"/>
    <hyperlink ref="F225" r:id="rId20" display="https://podminky.urs.cz/item/CS_URS_2024_02/171251201"/>
    <hyperlink ref="F235" r:id="rId21" display="https://podminky.urs.cz/item/CS_URS_2024_02/181152301"/>
    <hyperlink ref="F241" r:id="rId22" display="https://podminky.urs.cz/item/CS_URS_2024_02/181152302"/>
    <hyperlink ref="F250" r:id="rId23" display="https://podminky.urs.cz/item/CS_URS_2024_02/181451122"/>
    <hyperlink ref="F259" r:id="rId24" display="https://podminky.urs.cz/item/CS_URS_2024_02/182151111"/>
    <hyperlink ref="F265" r:id="rId25" display="https://podminky.urs.cz/item/CS_URS_2024_02/182351133"/>
    <hyperlink ref="F274" r:id="rId26" display="https://podminky.urs.cz/item/CS_URS_2024_02/183101315"/>
    <hyperlink ref="F280" r:id="rId27" display="https://podminky.urs.cz/item/CS_URS_2024_02/183403115"/>
    <hyperlink ref="F286" r:id="rId28" display="https://podminky.urs.cz/item/CS_URS_2024_02/183403211"/>
    <hyperlink ref="F292" r:id="rId29" display="https://podminky.urs.cz/item/CS_URS_2024_02/183403253"/>
    <hyperlink ref="F298" r:id="rId30" display="https://podminky.urs.cz/item/CS_URS_2024_02/183403261"/>
    <hyperlink ref="F304" r:id="rId31" display="https://podminky.urs.cz/item/CS_URS_2024_02/184102115"/>
    <hyperlink ref="F313" r:id="rId32" display="https://podminky.urs.cz/item/CS_URS_2024_02/184215133"/>
    <hyperlink ref="F322" r:id="rId33" display="https://podminky.urs.cz/item/CS_URS_2024_02/184501121"/>
    <hyperlink ref="F331" r:id="rId34" display="https://podminky.urs.cz/item/CS_URS_2024_02/184806111"/>
    <hyperlink ref="F337" r:id="rId35" display="https://podminky.urs.cz/item/CS_URS_2024_02/184851112"/>
    <hyperlink ref="F346" r:id="rId36" display="https://podminky.urs.cz/item/CS_URS_2024_02/184853512"/>
    <hyperlink ref="F356" r:id="rId37" display="https://podminky.urs.cz/item/CS_URS_2024_02/184911421"/>
    <hyperlink ref="F365" r:id="rId38" display="https://podminky.urs.cz/item/CS_URS_2024_02/185804312"/>
    <hyperlink ref="F371" r:id="rId39" display="https://podminky.urs.cz/item/CS_URS_2024_02/185851121"/>
    <hyperlink ref="F377" r:id="rId40" display="https://podminky.urs.cz/item/CS_URS_2024_02/185851129"/>
    <hyperlink ref="F383" r:id="rId41" display="https://podminky.urs.cz/item/CS_URS_2024_02/211971110"/>
    <hyperlink ref="F391" r:id="rId42" display="https://podminky.urs.cz/item/CS_URS_2024_02/212752402"/>
    <hyperlink ref="F398" r:id="rId43" display="https://podminky.urs.cz/item/CS_URS_2024_02/564831111"/>
    <hyperlink ref="F410" r:id="rId44" display="https://podminky.urs.cz/item/CS_URS_2024_02/564871011"/>
    <hyperlink ref="F417" r:id="rId45" display="https://podminky.urs.cz/item/CS_URS_2024_02/564871111"/>
    <hyperlink ref="F424" r:id="rId46" display="https://podminky.urs.cz/item/CS_URS_2024_02/565145111"/>
    <hyperlink ref="F433" r:id="rId47" display="https://podminky.urs.cz/item/CS_URS_2024_02/567532122"/>
    <hyperlink ref="F444" r:id="rId48" display="https://podminky.urs.cz/item/CS_URS_2024_02/569931132"/>
    <hyperlink ref="F450" r:id="rId49" display="https://podminky.urs.cz/item/CS_URS_2024_02/573191111"/>
    <hyperlink ref="F459" r:id="rId50" display="https://podminky.urs.cz/item/CS_URS_2024_02/573231109"/>
    <hyperlink ref="F468" r:id="rId51" display="https://podminky.urs.cz/item/CS_URS_2024_02/577134131"/>
    <hyperlink ref="F478" r:id="rId52" display="https://podminky.urs.cz/item/CS_URS_2024_02/962041211"/>
    <hyperlink ref="F484" r:id="rId53" display="https://podminky.urs.cz/item/CS_URS_2024_02/966008113"/>
    <hyperlink ref="F491" r:id="rId54" display="https://podminky.urs.cz/item/CS_URS_2024_02/997221571"/>
    <hyperlink ref="F495" r:id="rId55" display="https://podminky.urs.cz/item/CS_URS_2024_02/997221579"/>
    <hyperlink ref="F500" r:id="rId56" display="https://podminky.urs.cz/item/CS_URS_2024_02/997221861"/>
    <hyperlink ref="F504" r:id="rId57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polní cesty HC1-R, Mařín u Jevíčka</v>
      </c>
      <c r="F7" s="144"/>
      <c r="G7" s="144"/>
      <c r="H7" s="144"/>
      <c r="L7" s="22"/>
    </row>
    <row r="8" s="1" customFormat="1" ht="12" customHeight="1">
      <c r="B8" s="22"/>
      <c r="D8" s="144" t="s">
        <v>97</v>
      </c>
      <c r="L8" s="22"/>
    </row>
    <row r="9" s="2" customFormat="1" ht="16.5" customHeight="1">
      <c r="A9" s="40"/>
      <c r="B9" s="46"/>
      <c r="C9" s="40"/>
      <c r="D9" s="40"/>
      <c r="E9" s="145" t="s">
        <v>98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796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28. 8. 2024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ROUND((SUM(BE91:BE217)),  2)</f>
        <v>0</v>
      </c>
      <c r="G35" s="40"/>
      <c r="H35" s="40"/>
      <c r="I35" s="159">
        <v>0.20999999999999999</v>
      </c>
      <c r="J35" s="158">
        <f>ROUND(((SUM(BE91:BE217))*I35),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ROUND((SUM(BF91:BF217)),  2)</f>
        <v>0</v>
      </c>
      <c r="G36" s="40"/>
      <c r="H36" s="40"/>
      <c r="I36" s="159">
        <v>0.12</v>
      </c>
      <c r="J36" s="158">
        <f>ROUND(((SUM(BF91:BF217))*I36),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ROUND((SUM(BG91:BG217)),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ROUND((SUM(BH91:BH217)),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ROUND((SUM(BI91:BI217)),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Rekonstrukce polní cesty HC1-R, Mařín u Jevíčka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03 - Propustek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Mařín u Jevíčka</v>
      </c>
      <c r="G56" s="42"/>
      <c r="H56" s="42"/>
      <c r="I56" s="34" t="s">
        <v>23</v>
      </c>
      <c r="J56" s="74" t="str">
        <f>IF(J14="","",J14)</f>
        <v>28. 8. 2024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Město Jevíčko</v>
      </c>
      <c r="G58" s="42"/>
      <c r="H58" s="42"/>
      <c r="I58" s="34" t="s">
        <v>31</v>
      </c>
      <c r="J58" s="38" t="str">
        <f>E23</f>
        <v>BETA PROJEKT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Jan Březina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102</v>
      </c>
      <c r="D61" s="173"/>
      <c r="E61" s="173"/>
      <c r="F61" s="173"/>
      <c r="G61" s="173"/>
      <c r="H61" s="173"/>
      <c r="I61" s="173"/>
      <c r="J61" s="174" t="s">
        <v>103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9" customFormat="1" ht="24.96" customHeight="1">
      <c r="A64" s="9"/>
      <c r="B64" s="176"/>
      <c r="C64" s="177"/>
      <c r="D64" s="178" t="s">
        <v>105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106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797</v>
      </c>
      <c r="E66" s="184"/>
      <c r="F66" s="184"/>
      <c r="G66" s="184"/>
      <c r="H66" s="184"/>
      <c r="I66" s="184"/>
      <c r="J66" s="185">
        <f>J143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798</v>
      </c>
      <c r="E67" s="184"/>
      <c r="F67" s="184"/>
      <c r="G67" s="184"/>
      <c r="H67" s="184"/>
      <c r="I67" s="184"/>
      <c r="J67" s="185">
        <f>J167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108</v>
      </c>
      <c r="E68" s="184"/>
      <c r="F68" s="184"/>
      <c r="G68" s="184"/>
      <c r="H68" s="184"/>
      <c r="I68" s="184"/>
      <c r="J68" s="185">
        <f>J195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110</v>
      </c>
      <c r="E69" s="184"/>
      <c r="F69" s="184"/>
      <c r="G69" s="184"/>
      <c r="H69" s="184"/>
      <c r="I69" s="184"/>
      <c r="J69" s="185">
        <f>J214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111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Rekonstrukce polní cesty HC1-R, Mařín u Jevíčka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97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98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99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03 - Propustek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Mařín u Jevíčka</v>
      </c>
      <c r="G85" s="42"/>
      <c r="H85" s="42"/>
      <c r="I85" s="34" t="s">
        <v>23</v>
      </c>
      <c r="J85" s="74" t="str">
        <f>IF(J14="","",J14)</f>
        <v>28. 8. 2024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25</v>
      </c>
      <c r="D87" s="42"/>
      <c r="E87" s="42"/>
      <c r="F87" s="29" t="str">
        <f>E17</f>
        <v>Město Jevíčko</v>
      </c>
      <c r="G87" s="42"/>
      <c r="H87" s="42"/>
      <c r="I87" s="34" t="s">
        <v>31</v>
      </c>
      <c r="J87" s="38" t="str">
        <f>E23</f>
        <v>BETA PROJEKT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34</v>
      </c>
      <c r="J88" s="38" t="str">
        <f>E26</f>
        <v>Ing. Jan Březina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112</v>
      </c>
      <c r="D90" s="190" t="s">
        <v>57</v>
      </c>
      <c r="E90" s="190" t="s">
        <v>53</v>
      </c>
      <c r="F90" s="190" t="s">
        <v>54</v>
      </c>
      <c r="G90" s="190" t="s">
        <v>113</v>
      </c>
      <c r="H90" s="190" t="s">
        <v>114</v>
      </c>
      <c r="I90" s="190" t="s">
        <v>115</v>
      </c>
      <c r="J90" s="190" t="s">
        <v>103</v>
      </c>
      <c r="K90" s="191" t="s">
        <v>116</v>
      </c>
      <c r="L90" s="192"/>
      <c r="M90" s="94" t="s">
        <v>19</v>
      </c>
      <c r="N90" s="95" t="s">
        <v>42</v>
      </c>
      <c r="O90" s="95" t="s">
        <v>117</v>
      </c>
      <c r="P90" s="95" t="s">
        <v>118</v>
      </c>
      <c r="Q90" s="95" t="s">
        <v>119</v>
      </c>
      <c r="R90" s="95" t="s">
        <v>120</v>
      </c>
      <c r="S90" s="95" t="s">
        <v>121</v>
      </c>
      <c r="T90" s="96" t="s">
        <v>122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123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</f>
        <v>0</v>
      </c>
      <c r="Q91" s="98"/>
      <c r="R91" s="195">
        <f>R92</f>
        <v>119.9535075</v>
      </c>
      <c r="S91" s="98"/>
      <c r="T91" s="196">
        <f>T92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104</v>
      </c>
      <c r="BK91" s="197">
        <f>BK92</f>
        <v>0</v>
      </c>
    </row>
    <row r="92" s="12" customFormat="1" ht="25.92" customHeight="1">
      <c r="A92" s="12"/>
      <c r="B92" s="198"/>
      <c r="C92" s="199"/>
      <c r="D92" s="200" t="s">
        <v>71</v>
      </c>
      <c r="E92" s="201" t="s">
        <v>124</v>
      </c>
      <c r="F92" s="201" t="s">
        <v>125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P93+P143+P167+P195+P214</f>
        <v>0</v>
      </c>
      <c r="Q92" s="206"/>
      <c r="R92" s="207">
        <f>R93+R143+R167+R195+R214</f>
        <v>119.9535075</v>
      </c>
      <c r="S92" s="206"/>
      <c r="T92" s="208">
        <f>T93+T143+T167+T195+T214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79</v>
      </c>
      <c r="AT92" s="210" t="s">
        <v>71</v>
      </c>
      <c r="AU92" s="210" t="s">
        <v>72</v>
      </c>
      <c r="AY92" s="209" t="s">
        <v>126</v>
      </c>
      <c r="BK92" s="211">
        <f>BK93+BK143+BK167+BK195+BK214</f>
        <v>0</v>
      </c>
    </row>
    <row r="93" s="12" customFormat="1" ht="22.8" customHeight="1">
      <c r="A93" s="12"/>
      <c r="B93" s="198"/>
      <c r="C93" s="199"/>
      <c r="D93" s="200" t="s">
        <v>71</v>
      </c>
      <c r="E93" s="212" t="s">
        <v>79</v>
      </c>
      <c r="F93" s="212" t="s">
        <v>127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SUM(P94:P142)</f>
        <v>0</v>
      </c>
      <c r="Q93" s="206"/>
      <c r="R93" s="207">
        <f>SUM(R94:R142)</f>
        <v>31.468</v>
      </c>
      <c r="S93" s="206"/>
      <c r="T93" s="208">
        <f>SUM(T94:T142)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71</v>
      </c>
      <c r="AU93" s="210" t="s">
        <v>79</v>
      </c>
      <c r="AY93" s="209" t="s">
        <v>126</v>
      </c>
      <c r="BK93" s="211">
        <f>SUM(BK94:BK142)</f>
        <v>0</v>
      </c>
    </row>
    <row r="94" s="2" customFormat="1" ht="21.75" customHeight="1">
      <c r="A94" s="40"/>
      <c r="B94" s="41"/>
      <c r="C94" s="214" t="s">
        <v>79</v>
      </c>
      <c r="D94" s="214" t="s">
        <v>128</v>
      </c>
      <c r="E94" s="215" t="s">
        <v>799</v>
      </c>
      <c r="F94" s="216" t="s">
        <v>800</v>
      </c>
      <c r="G94" s="217" t="s">
        <v>215</v>
      </c>
      <c r="H94" s="218">
        <v>27</v>
      </c>
      <c r="I94" s="219"/>
      <c r="J94" s="220">
        <f>ROUND(I94*H94,2)</f>
        <v>0</v>
      </c>
      <c r="K94" s="216" t="s">
        <v>142</v>
      </c>
      <c r="L94" s="46"/>
      <c r="M94" s="221" t="s">
        <v>19</v>
      </c>
      <c r="N94" s="222" t="s">
        <v>43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132</v>
      </c>
      <c r="AT94" s="225" t="s">
        <v>128</v>
      </c>
      <c r="AU94" s="225" t="s">
        <v>81</v>
      </c>
      <c r="AY94" s="19" t="s">
        <v>126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132</v>
      </c>
      <c r="BM94" s="225" t="s">
        <v>801</v>
      </c>
    </row>
    <row r="95" s="2" customFormat="1">
      <c r="A95" s="40"/>
      <c r="B95" s="41"/>
      <c r="C95" s="42"/>
      <c r="D95" s="227" t="s">
        <v>134</v>
      </c>
      <c r="E95" s="42"/>
      <c r="F95" s="228" t="s">
        <v>802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134</v>
      </c>
      <c r="AU95" s="19" t="s">
        <v>81</v>
      </c>
    </row>
    <row r="96" s="2" customFormat="1">
      <c r="A96" s="40"/>
      <c r="B96" s="41"/>
      <c r="C96" s="42"/>
      <c r="D96" s="254" t="s">
        <v>145</v>
      </c>
      <c r="E96" s="42"/>
      <c r="F96" s="255" t="s">
        <v>803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145</v>
      </c>
      <c r="AU96" s="19" t="s">
        <v>81</v>
      </c>
    </row>
    <row r="97" s="13" customFormat="1">
      <c r="A97" s="13"/>
      <c r="B97" s="233"/>
      <c r="C97" s="234"/>
      <c r="D97" s="227" t="s">
        <v>137</v>
      </c>
      <c r="E97" s="235" t="s">
        <v>19</v>
      </c>
      <c r="F97" s="236" t="s">
        <v>804</v>
      </c>
      <c r="G97" s="234"/>
      <c r="H97" s="235" t="s">
        <v>19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137</v>
      </c>
      <c r="AU97" s="242" t="s">
        <v>81</v>
      </c>
      <c r="AV97" s="13" t="s">
        <v>79</v>
      </c>
      <c r="AW97" s="13" t="s">
        <v>33</v>
      </c>
      <c r="AX97" s="13" t="s">
        <v>72</v>
      </c>
      <c r="AY97" s="242" t="s">
        <v>126</v>
      </c>
    </row>
    <row r="98" s="14" customFormat="1">
      <c r="A98" s="14"/>
      <c r="B98" s="243"/>
      <c r="C98" s="244"/>
      <c r="D98" s="227" t="s">
        <v>137</v>
      </c>
      <c r="E98" s="245" t="s">
        <v>19</v>
      </c>
      <c r="F98" s="246" t="s">
        <v>805</v>
      </c>
      <c r="G98" s="244"/>
      <c r="H98" s="247">
        <v>24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137</v>
      </c>
      <c r="AU98" s="253" t="s">
        <v>81</v>
      </c>
      <c r="AV98" s="14" t="s">
        <v>81</v>
      </c>
      <c r="AW98" s="14" t="s">
        <v>33</v>
      </c>
      <c r="AX98" s="14" t="s">
        <v>72</v>
      </c>
      <c r="AY98" s="253" t="s">
        <v>126</v>
      </c>
    </row>
    <row r="99" s="14" customFormat="1">
      <c r="A99" s="14"/>
      <c r="B99" s="243"/>
      <c r="C99" s="244"/>
      <c r="D99" s="227" t="s">
        <v>137</v>
      </c>
      <c r="E99" s="245" t="s">
        <v>19</v>
      </c>
      <c r="F99" s="246" t="s">
        <v>148</v>
      </c>
      <c r="G99" s="244"/>
      <c r="H99" s="247">
        <v>3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137</v>
      </c>
      <c r="AU99" s="253" t="s">
        <v>81</v>
      </c>
      <c r="AV99" s="14" t="s">
        <v>81</v>
      </c>
      <c r="AW99" s="14" t="s">
        <v>33</v>
      </c>
      <c r="AX99" s="14" t="s">
        <v>72</v>
      </c>
      <c r="AY99" s="253" t="s">
        <v>126</v>
      </c>
    </row>
    <row r="100" s="15" customFormat="1">
      <c r="A100" s="15"/>
      <c r="B100" s="256"/>
      <c r="C100" s="257"/>
      <c r="D100" s="227" t="s">
        <v>137</v>
      </c>
      <c r="E100" s="258" t="s">
        <v>19</v>
      </c>
      <c r="F100" s="259" t="s">
        <v>224</v>
      </c>
      <c r="G100" s="257"/>
      <c r="H100" s="260">
        <v>27</v>
      </c>
      <c r="I100" s="261"/>
      <c r="J100" s="257"/>
      <c r="K100" s="257"/>
      <c r="L100" s="262"/>
      <c r="M100" s="263"/>
      <c r="N100" s="264"/>
      <c r="O100" s="264"/>
      <c r="P100" s="264"/>
      <c r="Q100" s="264"/>
      <c r="R100" s="264"/>
      <c r="S100" s="264"/>
      <c r="T100" s="26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6" t="s">
        <v>137</v>
      </c>
      <c r="AU100" s="266" t="s">
        <v>81</v>
      </c>
      <c r="AV100" s="15" t="s">
        <v>132</v>
      </c>
      <c r="AW100" s="15" t="s">
        <v>33</v>
      </c>
      <c r="AX100" s="15" t="s">
        <v>79</v>
      </c>
      <c r="AY100" s="266" t="s">
        <v>126</v>
      </c>
    </row>
    <row r="101" s="2" customFormat="1" ht="21.75" customHeight="1">
      <c r="A101" s="40"/>
      <c r="B101" s="41"/>
      <c r="C101" s="214" t="s">
        <v>81</v>
      </c>
      <c r="D101" s="214" t="s">
        <v>128</v>
      </c>
      <c r="E101" s="215" t="s">
        <v>316</v>
      </c>
      <c r="F101" s="216" t="s">
        <v>317</v>
      </c>
      <c r="G101" s="217" t="s">
        <v>215</v>
      </c>
      <c r="H101" s="218">
        <v>27</v>
      </c>
      <c r="I101" s="219"/>
      <c r="J101" s="220">
        <f>ROUND(I101*H101,2)</f>
        <v>0</v>
      </c>
      <c r="K101" s="216" t="s">
        <v>142</v>
      </c>
      <c r="L101" s="46"/>
      <c r="M101" s="221" t="s">
        <v>19</v>
      </c>
      <c r="N101" s="222" t="s">
        <v>43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132</v>
      </c>
      <c r="AT101" s="225" t="s">
        <v>128</v>
      </c>
      <c r="AU101" s="225" t="s">
        <v>81</v>
      </c>
      <c r="AY101" s="19" t="s">
        <v>126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132</v>
      </c>
      <c r="BM101" s="225" t="s">
        <v>806</v>
      </c>
    </row>
    <row r="102" s="2" customFormat="1">
      <c r="A102" s="40"/>
      <c r="B102" s="41"/>
      <c r="C102" s="42"/>
      <c r="D102" s="227" t="s">
        <v>134</v>
      </c>
      <c r="E102" s="42"/>
      <c r="F102" s="228" t="s">
        <v>319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134</v>
      </c>
      <c r="AU102" s="19" t="s">
        <v>81</v>
      </c>
    </row>
    <row r="103" s="2" customFormat="1">
      <c r="A103" s="40"/>
      <c r="B103" s="41"/>
      <c r="C103" s="42"/>
      <c r="D103" s="254" t="s">
        <v>145</v>
      </c>
      <c r="E103" s="42"/>
      <c r="F103" s="255" t="s">
        <v>320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145</v>
      </c>
      <c r="AU103" s="19" t="s">
        <v>81</v>
      </c>
    </row>
    <row r="104" s="2" customFormat="1">
      <c r="A104" s="40"/>
      <c r="B104" s="41"/>
      <c r="C104" s="42"/>
      <c r="D104" s="227" t="s">
        <v>135</v>
      </c>
      <c r="E104" s="42"/>
      <c r="F104" s="232" t="s">
        <v>321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135</v>
      </c>
      <c r="AU104" s="19" t="s">
        <v>81</v>
      </c>
    </row>
    <row r="105" s="13" customFormat="1">
      <c r="A105" s="13"/>
      <c r="B105" s="233"/>
      <c r="C105" s="234"/>
      <c r="D105" s="227" t="s">
        <v>137</v>
      </c>
      <c r="E105" s="235" t="s">
        <v>19</v>
      </c>
      <c r="F105" s="236" t="s">
        <v>804</v>
      </c>
      <c r="G105" s="234"/>
      <c r="H105" s="235" t="s">
        <v>19</v>
      </c>
      <c r="I105" s="237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137</v>
      </c>
      <c r="AU105" s="242" t="s">
        <v>81</v>
      </c>
      <c r="AV105" s="13" t="s">
        <v>79</v>
      </c>
      <c r="AW105" s="13" t="s">
        <v>33</v>
      </c>
      <c r="AX105" s="13" t="s">
        <v>72</v>
      </c>
      <c r="AY105" s="242" t="s">
        <v>126</v>
      </c>
    </row>
    <row r="106" s="14" customFormat="1">
      <c r="A106" s="14"/>
      <c r="B106" s="243"/>
      <c r="C106" s="244"/>
      <c r="D106" s="227" t="s">
        <v>137</v>
      </c>
      <c r="E106" s="245" t="s">
        <v>19</v>
      </c>
      <c r="F106" s="246" t="s">
        <v>805</v>
      </c>
      <c r="G106" s="244"/>
      <c r="H106" s="247">
        <v>24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137</v>
      </c>
      <c r="AU106" s="253" t="s">
        <v>81</v>
      </c>
      <c r="AV106" s="14" t="s">
        <v>81</v>
      </c>
      <c r="AW106" s="14" t="s">
        <v>33</v>
      </c>
      <c r="AX106" s="14" t="s">
        <v>72</v>
      </c>
      <c r="AY106" s="253" t="s">
        <v>126</v>
      </c>
    </row>
    <row r="107" s="14" customFormat="1">
      <c r="A107" s="14"/>
      <c r="B107" s="243"/>
      <c r="C107" s="244"/>
      <c r="D107" s="227" t="s">
        <v>137</v>
      </c>
      <c r="E107" s="245" t="s">
        <v>19</v>
      </c>
      <c r="F107" s="246" t="s">
        <v>148</v>
      </c>
      <c r="G107" s="244"/>
      <c r="H107" s="247">
        <v>3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137</v>
      </c>
      <c r="AU107" s="253" t="s">
        <v>81</v>
      </c>
      <c r="AV107" s="14" t="s">
        <v>81</v>
      </c>
      <c r="AW107" s="14" t="s">
        <v>33</v>
      </c>
      <c r="AX107" s="14" t="s">
        <v>72</v>
      </c>
      <c r="AY107" s="253" t="s">
        <v>126</v>
      </c>
    </row>
    <row r="108" s="15" customFormat="1">
      <c r="A108" s="15"/>
      <c r="B108" s="256"/>
      <c r="C108" s="257"/>
      <c r="D108" s="227" t="s">
        <v>137</v>
      </c>
      <c r="E108" s="258" t="s">
        <v>19</v>
      </c>
      <c r="F108" s="259" t="s">
        <v>224</v>
      </c>
      <c r="G108" s="257"/>
      <c r="H108" s="260">
        <v>27</v>
      </c>
      <c r="I108" s="261"/>
      <c r="J108" s="257"/>
      <c r="K108" s="257"/>
      <c r="L108" s="262"/>
      <c r="M108" s="263"/>
      <c r="N108" s="264"/>
      <c r="O108" s="264"/>
      <c r="P108" s="264"/>
      <c r="Q108" s="264"/>
      <c r="R108" s="264"/>
      <c r="S108" s="264"/>
      <c r="T108" s="26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6" t="s">
        <v>137</v>
      </c>
      <c r="AU108" s="266" t="s">
        <v>81</v>
      </c>
      <c r="AV108" s="15" t="s">
        <v>132</v>
      </c>
      <c r="AW108" s="15" t="s">
        <v>33</v>
      </c>
      <c r="AX108" s="15" t="s">
        <v>79</v>
      </c>
      <c r="AY108" s="266" t="s">
        <v>126</v>
      </c>
    </row>
    <row r="109" s="2" customFormat="1" ht="24.15" customHeight="1">
      <c r="A109" s="40"/>
      <c r="B109" s="41"/>
      <c r="C109" s="214" t="s">
        <v>148</v>
      </c>
      <c r="D109" s="214" t="s">
        <v>128</v>
      </c>
      <c r="E109" s="215" t="s">
        <v>323</v>
      </c>
      <c r="F109" s="216" t="s">
        <v>324</v>
      </c>
      <c r="G109" s="217" t="s">
        <v>215</v>
      </c>
      <c r="H109" s="218">
        <v>270</v>
      </c>
      <c r="I109" s="219"/>
      <c r="J109" s="220">
        <f>ROUND(I109*H109,2)</f>
        <v>0</v>
      </c>
      <c r="K109" s="216" t="s">
        <v>142</v>
      </c>
      <c r="L109" s="46"/>
      <c r="M109" s="221" t="s">
        <v>19</v>
      </c>
      <c r="N109" s="222" t="s">
        <v>43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132</v>
      </c>
      <c r="AT109" s="225" t="s">
        <v>128</v>
      </c>
      <c r="AU109" s="225" t="s">
        <v>81</v>
      </c>
      <c r="AY109" s="19" t="s">
        <v>126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132</v>
      </c>
      <c r="BM109" s="225" t="s">
        <v>807</v>
      </c>
    </row>
    <row r="110" s="2" customFormat="1">
      <c r="A110" s="40"/>
      <c r="B110" s="41"/>
      <c r="C110" s="42"/>
      <c r="D110" s="227" t="s">
        <v>134</v>
      </c>
      <c r="E110" s="42"/>
      <c r="F110" s="228" t="s">
        <v>326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134</v>
      </c>
      <c r="AU110" s="19" t="s">
        <v>81</v>
      </c>
    </row>
    <row r="111" s="2" customFormat="1">
      <c r="A111" s="40"/>
      <c r="B111" s="41"/>
      <c r="C111" s="42"/>
      <c r="D111" s="254" t="s">
        <v>145</v>
      </c>
      <c r="E111" s="42"/>
      <c r="F111" s="255" t="s">
        <v>327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145</v>
      </c>
      <c r="AU111" s="19" t="s">
        <v>81</v>
      </c>
    </row>
    <row r="112" s="13" customFormat="1">
      <c r="A112" s="13"/>
      <c r="B112" s="233"/>
      <c r="C112" s="234"/>
      <c r="D112" s="227" t="s">
        <v>137</v>
      </c>
      <c r="E112" s="235" t="s">
        <v>19</v>
      </c>
      <c r="F112" s="236" t="s">
        <v>808</v>
      </c>
      <c r="G112" s="234"/>
      <c r="H112" s="235" t="s">
        <v>19</v>
      </c>
      <c r="I112" s="237"/>
      <c r="J112" s="234"/>
      <c r="K112" s="234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137</v>
      </c>
      <c r="AU112" s="242" t="s">
        <v>81</v>
      </c>
      <c r="AV112" s="13" t="s">
        <v>79</v>
      </c>
      <c r="AW112" s="13" t="s">
        <v>33</v>
      </c>
      <c r="AX112" s="13" t="s">
        <v>72</v>
      </c>
      <c r="AY112" s="242" t="s">
        <v>126</v>
      </c>
    </row>
    <row r="113" s="14" customFormat="1">
      <c r="A113" s="14"/>
      <c r="B113" s="243"/>
      <c r="C113" s="244"/>
      <c r="D113" s="227" t="s">
        <v>137</v>
      </c>
      <c r="E113" s="245" t="s">
        <v>19</v>
      </c>
      <c r="F113" s="246" t="s">
        <v>809</v>
      </c>
      <c r="G113" s="244"/>
      <c r="H113" s="247">
        <v>270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137</v>
      </c>
      <c r="AU113" s="253" t="s">
        <v>81</v>
      </c>
      <c r="AV113" s="14" t="s">
        <v>81</v>
      </c>
      <c r="AW113" s="14" t="s">
        <v>33</v>
      </c>
      <c r="AX113" s="14" t="s">
        <v>79</v>
      </c>
      <c r="AY113" s="253" t="s">
        <v>126</v>
      </c>
    </row>
    <row r="114" s="2" customFormat="1" ht="16.5" customHeight="1">
      <c r="A114" s="40"/>
      <c r="B114" s="41"/>
      <c r="C114" s="214" t="s">
        <v>132</v>
      </c>
      <c r="D114" s="214" t="s">
        <v>128</v>
      </c>
      <c r="E114" s="215" t="s">
        <v>339</v>
      </c>
      <c r="F114" s="216" t="s">
        <v>340</v>
      </c>
      <c r="G114" s="217" t="s">
        <v>341</v>
      </c>
      <c r="H114" s="218">
        <v>48.600000000000001</v>
      </c>
      <c r="I114" s="219"/>
      <c r="J114" s="220">
        <f>ROUND(I114*H114,2)</f>
        <v>0</v>
      </c>
      <c r="K114" s="216" t="s">
        <v>142</v>
      </c>
      <c r="L114" s="46"/>
      <c r="M114" s="221" t="s">
        <v>19</v>
      </c>
      <c r="N114" s="222" t="s">
        <v>43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132</v>
      </c>
      <c r="AT114" s="225" t="s">
        <v>128</v>
      </c>
      <c r="AU114" s="225" t="s">
        <v>81</v>
      </c>
      <c r="AY114" s="19" t="s">
        <v>126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132</v>
      </c>
      <c r="BM114" s="225" t="s">
        <v>810</v>
      </c>
    </row>
    <row r="115" s="2" customFormat="1">
      <c r="A115" s="40"/>
      <c r="B115" s="41"/>
      <c r="C115" s="42"/>
      <c r="D115" s="227" t="s">
        <v>134</v>
      </c>
      <c r="E115" s="42"/>
      <c r="F115" s="228" t="s">
        <v>343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134</v>
      </c>
      <c r="AU115" s="19" t="s">
        <v>81</v>
      </c>
    </row>
    <row r="116" s="2" customFormat="1">
      <c r="A116" s="40"/>
      <c r="B116" s="41"/>
      <c r="C116" s="42"/>
      <c r="D116" s="254" t="s">
        <v>145</v>
      </c>
      <c r="E116" s="42"/>
      <c r="F116" s="255" t="s">
        <v>344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145</v>
      </c>
      <c r="AU116" s="19" t="s">
        <v>81</v>
      </c>
    </row>
    <row r="117" s="14" customFormat="1">
      <c r="A117" s="14"/>
      <c r="B117" s="243"/>
      <c r="C117" s="244"/>
      <c r="D117" s="227" t="s">
        <v>137</v>
      </c>
      <c r="E117" s="244"/>
      <c r="F117" s="246" t="s">
        <v>811</v>
      </c>
      <c r="G117" s="244"/>
      <c r="H117" s="247">
        <v>48.600000000000001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137</v>
      </c>
      <c r="AU117" s="253" t="s">
        <v>81</v>
      </c>
      <c r="AV117" s="14" t="s">
        <v>81</v>
      </c>
      <c r="AW117" s="14" t="s">
        <v>4</v>
      </c>
      <c r="AX117" s="14" t="s">
        <v>79</v>
      </c>
      <c r="AY117" s="253" t="s">
        <v>126</v>
      </c>
    </row>
    <row r="118" s="2" customFormat="1" ht="16.5" customHeight="1">
      <c r="A118" s="40"/>
      <c r="B118" s="41"/>
      <c r="C118" s="214" t="s">
        <v>163</v>
      </c>
      <c r="D118" s="214" t="s">
        <v>128</v>
      </c>
      <c r="E118" s="215" t="s">
        <v>347</v>
      </c>
      <c r="F118" s="216" t="s">
        <v>348</v>
      </c>
      <c r="G118" s="217" t="s">
        <v>215</v>
      </c>
      <c r="H118" s="218">
        <v>27</v>
      </c>
      <c r="I118" s="219"/>
      <c r="J118" s="220">
        <f>ROUND(I118*H118,2)</f>
        <v>0</v>
      </c>
      <c r="K118" s="216" t="s">
        <v>142</v>
      </c>
      <c r="L118" s="46"/>
      <c r="M118" s="221" t="s">
        <v>19</v>
      </c>
      <c r="N118" s="222" t="s">
        <v>43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132</v>
      </c>
      <c r="AT118" s="225" t="s">
        <v>128</v>
      </c>
      <c r="AU118" s="225" t="s">
        <v>81</v>
      </c>
      <c r="AY118" s="19" t="s">
        <v>126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132</v>
      </c>
      <c r="BM118" s="225" t="s">
        <v>812</v>
      </c>
    </row>
    <row r="119" s="2" customFormat="1">
      <c r="A119" s="40"/>
      <c r="B119" s="41"/>
      <c r="C119" s="42"/>
      <c r="D119" s="227" t="s">
        <v>134</v>
      </c>
      <c r="E119" s="42"/>
      <c r="F119" s="228" t="s">
        <v>350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134</v>
      </c>
      <c r="AU119" s="19" t="s">
        <v>81</v>
      </c>
    </row>
    <row r="120" s="2" customFormat="1">
      <c r="A120" s="40"/>
      <c r="B120" s="41"/>
      <c r="C120" s="42"/>
      <c r="D120" s="254" t="s">
        <v>145</v>
      </c>
      <c r="E120" s="42"/>
      <c r="F120" s="255" t="s">
        <v>351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145</v>
      </c>
      <c r="AU120" s="19" t="s">
        <v>81</v>
      </c>
    </row>
    <row r="121" s="13" customFormat="1">
      <c r="A121" s="13"/>
      <c r="B121" s="233"/>
      <c r="C121" s="234"/>
      <c r="D121" s="227" t="s">
        <v>137</v>
      </c>
      <c r="E121" s="235" t="s">
        <v>19</v>
      </c>
      <c r="F121" s="236" t="s">
        <v>804</v>
      </c>
      <c r="G121" s="234"/>
      <c r="H121" s="235" t="s">
        <v>19</v>
      </c>
      <c r="I121" s="237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137</v>
      </c>
      <c r="AU121" s="242" t="s">
        <v>81</v>
      </c>
      <c r="AV121" s="13" t="s">
        <v>79</v>
      </c>
      <c r="AW121" s="13" t="s">
        <v>33</v>
      </c>
      <c r="AX121" s="13" t="s">
        <v>72</v>
      </c>
      <c r="AY121" s="242" t="s">
        <v>126</v>
      </c>
    </row>
    <row r="122" s="14" customFormat="1">
      <c r="A122" s="14"/>
      <c r="B122" s="243"/>
      <c r="C122" s="244"/>
      <c r="D122" s="227" t="s">
        <v>137</v>
      </c>
      <c r="E122" s="245" t="s">
        <v>19</v>
      </c>
      <c r="F122" s="246" t="s">
        <v>805</v>
      </c>
      <c r="G122" s="244"/>
      <c r="H122" s="247">
        <v>24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137</v>
      </c>
      <c r="AU122" s="253" t="s">
        <v>81</v>
      </c>
      <c r="AV122" s="14" t="s">
        <v>81</v>
      </c>
      <c r="AW122" s="14" t="s">
        <v>33</v>
      </c>
      <c r="AX122" s="14" t="s">
        <v>72</v>
      </c>
      <c r="AY122" s="253" t="s">
        <v>126</v>
      </c>
    </row>
    <row r="123" s="14" customFormat="1">
      <c r="A123" s="14"/>
      <c r="B123" s="243"/>
      <c r="C123" s="244"/>
      <c r="D123" s="227" t="s">
        <v>137</v>
      </c>
      <c r="E123" s="245" t="s">
        <v>19</v>
      </c>
      <c r="F123" s="246" t="s">
        <v>148</v>
      </c>
      <c r="G123" s="244"/>
      <c r="H123" s="247">
        <v>3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137</v>
      </c>
      <c r="AU123" s="253" t="s">
        <v>81</v>
      </c>
      <c r="AV123" s="14" t="s">
        <v>81</v>
      </c>
      <c r="AW123" s="14" t="s">
        <v>33</v>
      </c>
      <c r="AX123" s="14" t="s">
        <v>72</v>
      </c>
      <c r="AY123" s="253" t="s">
        <v>126</v>
      </c>
    </row>
    <row r="124" s="15" customFormat="1">
      <c r="A124" s="15"/>
      <c r="B124" s="256"/>
      <c r="C124" s="257"/>
      <c r="D124" s="227" t="s">
        <v>137</v>
      </c>
      <c r="E124" s="258" t="s">
        <v>19</v>
      </c>
      <c r="F124" s="259" t="s">
        <v>224</v>
      </c>
      <c r="G124" s="257"/>
      <c r="H124" s="260">
        <v>27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6" t="s">
        <v>137</v>
      </c>
      <c r="AU124" s="266" t="s">
        <v>81</v>
      </c>
      <c r="AV124" s="15" t="s">
        <v>132</v>
      </c>
      <c r="AW124" s="15" t="s">
        <v>33</v>
      </c>
      <c r="AX124" s="15" t="s">
        <v>79</v>
      </c>
      <c r="AY124" s="266" t="s">
        <v>126</v>
      </c>
    </row>
    <row r="125" s="2" customFormat="1" ht="16.5" customHeight="1">
      <c r="A125" s="40"/>
      <c r="B125" s="41"/>
      <c r="C125" s="214" t="s">
        <v>169</v>
      </c>
      <c r="D125" s="214" t="s">
        <v>128</v>
      </c>
      <c r="E125" s="215" t="s">
        <v>813</v>
      </c>
      <c r="F125" s="216" t="s">
        <v>814</v>
      </c>
      <c r="G125" s="217" t="s">
        <v>215</v>
      </c>
      <c r="H125" s="218">
        <v>15.734</v>
      </c>
      <c r="I125" s="219"/>
      <c r="J125" s="220">
        <f>ROUND(I125*H125,2)</f>
        <v>0</v>
      </c>
      <c r="K125" s="216" t="s">
        <v>142</v>
      </c>
      <c r="L125" s="46"/>
      <c r="M125" s="221" t="s">
        <v>19</v>
      </c>
      <c r="N125" s="222" t="s">
        <v>43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132</v>
      </c>
      <c r="AT125" s="225" t="s">
        <v>128</v>
      </c>
      <c r="AU125" s="225" t="s">
        <v>81</v>
      </c>
      <c r="AY125" s="19" t="s">
        <v>126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132</v>
      </c>
      <c r="BM125" s="225" t="s">
        <v>815</v>
      </c>
    </row>
    <row r="126" s="2" customFormat="1">
      <c r="A126" s="40"/>
      <c r="B126" s="41"/>
      <c r="C126" s="42"/>
      <c r="D126" s="227" t="s">
        <v>134</v>
      </c>
      <c r="E126" s="42"/>
      <c r="F126" s="228" t="s">
        <v>816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134</v>
      </c>
      <c r="AU126" s="19" t="s">
        <v>81</v>
      </c>
    </row>
    <row r="127" s="2" customFormat="1">
      <c r="A127" s="40"/>
      <c r="B127" s="41"/>
      <c r="C127" s="42"/>
      <c r="D127" s="254" t="s">
        <v>145</v>
      </c>
      <c r="E127" s="42"/>
      <c r="F127" s="255" t="s">
        <v>817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145</v>
      </c>
      <c r="AU127" s="19" t="s">
        <v>81</v>
      </c>
    </row>
    <row r="128" s="13" customFormat="1">
      <c r="A128" s="13"/>
      <c r="B128" s="233"/>
      <c r="C128" s="234"/>
      <c r="D128" s="227" t="s">
        <v>137</v>
      </c>
      <c r="E128" s="235" t="s">
        <v>19</v>
      </c>
      <c r="F128" s="236" t="s">
        <v>818</v>
      </c>
      <c r="G128" s="234"/>
      <c r="H128" s="235" t="s">
        <v>19</v>
      </c>
      <c r="I128" s="237"/>
      <c r="J128" s="234"/>
      <c r="K128" s="234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137</v>
      </c>
      <c r="AU128" s="242" t="s">
        <v>81</v>
      </c>
      <c r="AV128" s="13" t="s">
        <v>79</v>
      </c>
      <c r="AW128" s="13" t="s">
        <v>33</v>
      </c>
      <c r="AX128" s="13" t="s">
        <v>72</v>
      </c>
      <c r="AY128" s="242" t="s">
        <v>126</v>
      </c>
    </row>
    <row r="129" s="13" customFormat="1">
      <c r="A129" s="13"/>
      <c r="B129" s="233"/>
      <c r="C129" s="234"/>
      <c r="D129" s="227" t="s">
        <v>137</v>
      </c>
      <c r="E129" s="235" t="s">
        <v>19</v>
      </c>
      <c r="F129" s="236" t="s">
        <v>819</v>
      </c>
      <c r="G129" s="234"/>
      <c r="H129" s="235" t="s">
        <v>19</v>
      </c>
      <c r="I129" s="237"/>
      <c r="J129" s="234"/>
      <c r="K129" s="234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137</v>
      </c>
      <c r="AU129" s="242" t="s">
        <v>81</v>
      </c>
      <c r="AV129" s="13" t="s">
        <v>79</v>
      </c>
      <c r="AW129" s="13" t="s">
        <v>33</v>
      </c>
      <c r="AX129" s="13" t="s">
        <v>72</v>
      </c>
      <c r="AY129" s="242" t="s">
        <v>126</v>
      </c>
    </row>
    <row r="130" s="14" customFormat="1">
      <c r="A130" s="14"/>
      <c r="B130" s="243"/>
      <c r="C130" s="244"/>
      <c r="D130" s="227" t="s">
        <v>137</v>
      </c>
      <c r="E130" s="245" t="s">
        <v>19</v>
      </c>
      <c r="F130" s="246" t="s">
        <v>820</v>
      </c>
      <c r="G130" s="244"/>
      <c r="H130" s="247">
        <v>27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137</v>
      </c>
      <c r="AU130" s="253" t="s">
        <v>81</v>
      </c>
      <c r="AV130" s="14" t="s">
        <v>81</v>
      </c>
      <c r="AW130" s="14" t="s">
        <v>33</v>
      </c>
      <c r="AX130" s="14" t="s">
        <v>72</v>
      </c>
      <c r="AY130" s="253" t="s">
        <v>126</v>
      </c>
    </row>
    <row r="131" s="13" customFormat="1">
      <c r="A131" s="13"/>
      <c r="B131" s="233"/>
      <c r="C131" s="234"/>
      <c r="D131" s="227" t="s">
        <v>137</v>
      </c>
      <c r="E131" s="235" t="s">
        <v>19</v>
      </c>
      <c r="F131" s="236" t="s">
        <v>821</v>
      </c>
      <c r="G131" s="234"/>
      <c r="H131" s="235" t="s">
        <v>19</v>
      </c>
      <c r="I131" s="237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137</v>
      </c>
      <c r="AU131" s="242" t="s">
        <v>81</v>
      </c>
      <c r="AV131" s="13" t="s">
        <v>79</v>
      </c>
      <c r="AW131" s="13" t="s">
        <v>33</v>
      </c>
      <c r="AX131" s="13" t="s">
        <v>72</v>
      </c>
      <c r="AY131" s="242" t="s">
        <v>126</v>
      </c>
    </row>
    <row r="132" s="14" customFormat="1">
      <c r="A132" s="14"/>
      <c r="B132" s="243"/>
      <c r="C132" s="244"/>
      <c r="D132" s="227" t="s">
        <v>137</v>
      </c>
      <c r="E132" s="245" t="s">
        <v>19</v>
      </c>
      <c r="F132" s="246" t="s">
        <v>822</v>
      </c>
      <c r="G132" s="244"/>
      <c r="H132" s="247">
        <v>-4.016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137</v>
      </c>
      <c r="AU132" s="253" t="s">
        <v>81</v>
      </c>
      <c r="AV132" s="14" t="s">
        <v>81</v>
      </c>
      <c r="AW132" s="14" t="s">
        <v>33</v>
      </c>
      <c r="AX132" s="14" t="s">
        <v>72</v>
      </c>
      <c r="AY132" s="253" t="s">
        <v>126</v>
      </c>
    </row>
    <row r="133" s="13" customFormat="1">
      <c r="A133" s="13"/>
      <c r="B133" s="233"/>
      <c r="C133" s="234"/>
      <c r="D133" s="227" t="s">
        <v>137</v>
      </c>
      <c r="E133" s="235" t="s">
        <v>19</v>
      </c>
      <c r="F133" s="236" t="s">
        <v>823</v>
      </c>
      <c r="G133" s="234"/>
      <c r="H133" s="235" t="s">
        <v>19</v>
      </c>
      <c r="I133" s="237"/>
      <c r="J133" s="234"/>
      <c r="K133" s="234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137</v>
      </c>
      <c r="AU133" s="242" t="s">
        <v>81</v>
      </c>
      <c r="AV133" s="13" t="s">
        <v>79</v>
      </c>
      <c r="AW133" s="13" t="s">
        <v>33</v>
      </c>
      <c r="AX133" s="13" t="s">
        <v>72</v>
      </c>
      <c r="AY133" s="242" t="s">
        <v>126</v>
      </c>
    </row>
    <row r="134" s="14" customFormat="1">
      <c r="A134" s="14"/>
      <c r="B134" s="243"/>
      <c r="C134" s="244"/>
      <c r="D134" s="227" t="s">
        <v>137</v>
      </c>
      <c r="E134" s="245" t="s">
        <v>19</v>
      </c>
      <c r="F134" s="246" t="s">
        <v>824</v>
      </c>
      <c r="G134" s="244"/>
      <c r="H134" s="247">
        <v>-0.75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137</v>
      </c>
      <c r="AU134" s="253" t="s">
        <v>81</v>
      </c>
      <c r="AV134" s="14" t="s">
        <v>81</v>
      </c>
      <c r="AW134" s="14" t="s">
        <v>33</v>
      </c>
      <c r="AX134" s="14" t="s">
        <v>72</v>
      </c>
      <c r="AY134" s="253" t="s">
        <v>126</v>
      </c>
    </row>
    <row r="135" s="13" customFormat="1">
      <c r="A135" s="13"/>
      <c r="B135" s="233"/>
      <c r="C135" s="234"/>
      <c r="D135" s="227" t="s">
        <v>137</v>
      </c>
      <c r="E135" s="235" t="s">
        <v>19</v>
      </c>
      <c r="F135" s="236" t="s">
        <v>825</v>
      </c>
      <c r="G135" s="234"/>
      <c r="H135" s="235" t="s">
        <v>19</v>
      </c>
      <c r="I135" s="237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137</v>
      </c>
      <c r="AU135" s="242" t="s">
        <v>81</v>
      </c>
      <c r="AV135" s="13" t="s">
        <v>79</v>
      </c>
      <c r="AW135" s="13" t="s">
        <v>33</v>
      </c>
      <c r="AX135" s="13" t="s">
        <v>72</v>
      </c>
      <c r="AY135" s="242" t="s">
        <v>126</v>
      </c>
    </row>
    <row r="136" s="14" customFormat="1">
      <c r="A136" s="14"/>
      <c r="B136" s="243"/>
      <c r="C136" s="244"/>
      <c r="D136" s="227" t="s">
        <v>137</v>
      </c>
      <c r="E136" s="245" t="s">
        <v>19</v>
      </c>
      <c r="F136" s="246" t="s">
        <v>826</v>
      </c>
      <c r="G136" s="244"/>
      <c r="H136" s="247">
        <v>-1.5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137</v>
      </c>
      <c r="AU136" s="253" t="s">
        <v>81</v>
      </c>
      <c r="AV136" s="14" t="s">
        <v>81</v>
      </c>
      <c r="AW136" s="14" t="s">
        <v>33</v>
      </c>
      <c r="AX136" s="14" t="s">
        <v>72</v>
      </c>
      <c r="AY136" s="253" t="s">
        <v>126</v>
      </c>
    </row>
    <row r="137" s="13" customFormat="1">
      <c r="A137" s="13"/>
      <c r="B137" s="233"/>
      <c r="C137" s="234"/>
      <c r="D137" s="227" t="s">
        <v>137</v>
      </c>
      <c r="E137" s="235" t="s">
        <v>19</v>
      </c>
      <c r="F137" s="236" t="s">
        <v>827</v>
      </c>
      <c r="G137" s="234"/>
      <c r="H137" s="235" t="s">
        <v>19</v>
      </c>
      <c r="I137" s="237"/>
      <c r="J137" s="234"/>
      <c r="K137" s="234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137</v>
      </c>
      <c r="AU137" s="242" t="s">
        <v>81</v>
      </c>
      <c r="AV137" s="13" t="s">
        <v>79</v>
      </c>
      <c r="AW137" s="13" t="s">
        <v>33</v>
      </c>
      <c r="AX137" s="13" t="s">
        <v>72</v>
      </c>
      <c r="AY137" s="242" t="s">
        <v>126</v>
      </c>
    </row>
    <row r="138" s="14" customFormat="1">
      <c r="A138" s="14"/>
      <c r="B138" s="243"/>
      <c r="C138" s="244"/>
      <c r="D138" s="227" t="s">
        <v>137</v>
      </c>
      <c r="E138" s="245" t="s">
        <v>19</v>
      </c>
      <c r="F138" s="246" t="s">
        <v>828</v>
      </c>
      <c r="G138" s="244"/>
      <c r="H138" s="247">
        <v>-5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137</v>
      </c>
      <c r="AU138" s="253" t="s">
        <v>81</v>
      </c>
      <c r="AV138" s="14" t="s">
        <v>81</v>
      </c>
      <c r="AW138" s="14" t="s">
        <v>33</v>
      </c>
      <c r="AX138" s="14" t="s">
        <v>72</v>
      </c>
      <c r="AY138" s="253" t="s">
        <v>126</v>
      </c>
    </row>
    <row r="139" s="15" customFormat="1">
      <c r="A139" s="15"/>
      <c r="B139" s="256"/>
      <c r="C139" s="257"/>
      <c r="D139" s="227" t="s">
        <v>137</v>
      </c>
      <c r="E139" s="258" t="s">
        <v>19</v>
      </c>
      <c r="F139" s="259" t="s">
        <v>224</v>
      </c>
      <c r="G139" s="257"/>
      <c r="H139" s="260">
        <v>15.734000000000002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137</v>
      </c>
      <c r="AU139" s="266" t="s">
        <v>81</v>
      </c>
      <c r="AV139" s="15" t="s">
        <v>132</v>
      </c>
      <c r="AW139" s="15" t="s">
        <v>33</v>
      </c>
      <c r="AX139" s="15" t="s">
        <v>79</v>
      </c>
      <c r="AY139" s="266" t="s">
        <v>126</v>
      </c>
    </row>
    <row r="140" s="2" customFormat="1" ht="16.5" customHeight="1">
      <c r="A140" s="40"/>
      <c r="B140" s="41"/>
      <c r="C140" s="267" t="s">
        <v>175</v>
      </c>
      <c r="D140" s="267" t="s">
        <v>382</v>
      </c>
      <c r="E140" s="268" t="s">
        <v>829</v>
      </c>
      <c r="F140" s="269" t="s">
        <v>830</v>
      </c>
      <c r="G140" s="270" t="s">
        <v>341</v>
      </c>
      <c r="H140" s="271">
        <v>31.468</v>
      </c>
      <c r="I140" s="272"/>
      <c r="J140" s="273">
        <f>ROUND(I140*H140,2)</f>
        <v>0</v>
      </c>
      <c r="K140" s="269" t="s">
        <v>142</v>
      </c>
      <c r="L140" s="274"/>
      <c r="M140" s="275" t="s">
        <v>19</v>
      </c>
      <c r="N140" s="276" t="s">
        <v>43</v>
      </c>
      <c r="O140" s="86"/>
      <c r="P140" s="223">
        <f>O140*H140</f>
        <v>0</v>
      </c>
      <c r="Q140" s="223">
        <v>1</v>
      </c>
      <c r="R140" s="223">
        <f>Q140*H140</f>
        <v>31.468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181</v>
      </c>
      <c r="AT140" s="225" t="s">
        <v>382</v>
      </c>
      <c r="AU140" s="225" t="s">
        <v>81</v>
      </c>
      <c r="AY140" s="19" t="s">
        <v>126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132</v>
      </c>
      <c r="BM140" s="225" t="s">
        <v>831</v>
      </c>
    </row>
    <row r="141" s="2" customFormat="1">
      <c r="A141" s="40"/>
      <c r="B141" s="41"/>
      <c r="C141" s="42"/>
      <c r="D141" s="227" t="s">
        <v>134</v>
      </c>
      <c r="E141" s="42"/>
      <c r="F141" s="228" t="s">
        <v>830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134</v>
      </c>
      <c r="AU141" s="19" t="s">
        <v>81</v>
      </c>
    </row>
    <row r="142" s="14" customFormat="1">
      <c r="A142" s="14"/>
      <c r="B142" s="243"/>
      <c r="C142" s="244"/>
      <c r="D142" s="227" t="s">
        <v>137</v>
      </c>
      <c r="E142" s="244"/>
      <c r="F142" s="246" t="s">
        <v>832</v>
      </c>
      <c r="G142" s="244"/>
      <c r="H142" s="247">
        <v>31.468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137</v>
      </c>
      <c r="AU142" s="253" t="s">
        <v>81</v>
      </c>
      <c r="AV142" s="14" t="s">
        <v>81</v>
      </c>
      <c r="AW142" s="14" t="s">
        <v>4</v>
      </c>
      <c r="AX142" s="14" t="s">
        <v>79</v>
      </c>
      <c r="AY142" s="253" t="s">
        <v>126</v>
      </c>
    </row>
    <row r="143" s="12" customFormat="1" ht="22.8" customHeight="1">
      <c r="A143" s="12"/>
      <c r="B143" s="198"/>
      <c r="C143" s="199"/>
      <c r="D143" s="200" t="s">
        <v>71</v>
      </c>
      <c r="E143" s="212" t="s">
        <v>148</v>
      </c>
      <c r="F143" s="212" t="s">
        <v>833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SUM(P144:P166)</f>
        <v>0</v>
      </c>
      <c r="Q143" s="206"/>
      <c r="R143" s="207">
        <f>SUM(R144:R166)</f>
        <v>5.0549400000000002</v>
      </c>
      <c r="S143" s="206"/>
      <c r="T143" s="208">
        <f>SUM(T144:T166)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79</v>
      </c>
      <c r="AT143" s="210" t="s">
        <v>71</v>
      </c>
      <c r="AU143" s="210" t="s">
        <v>79</v>
      </c>
      <c r="AY143" s="209" t="s">
        <v>126</v>
      </c>
      <c r="BK143" s="211">
        <f>SUM(BK144:BK166)</f>
        <v>0</v>
      </c>
    </row>
    <row r="144" s="2" customFormat="1" ht="16.5" customHeight="1">
      <c r="A144" s="40"/>
      <c r="B144" s="41"/>
      <c r="C144" s="214" t="s">
        <v>181</v>
      </c>
      <c r="D144" s="214" t="s">
        <v>128</v>
      </c>
      <c r="E144" s="215" t="s">
        <v>834</v>
      </c>
      <c r="F144" s="216" t="s">
        <v>835</v>
      </c>
      <c r="G144" s="217" t="s">
        <v>635</v>
      </c>
      <c r="H144" s="218">
        <v>10</v>
      </c>
      <c r="I144" s="219"/>
      <c r="J144" s="220">
        <f>ROUND(I144*H144,2)</f>
        <v>0</v>
      </c>
      <c r="K144" s="216" t="s">
        <v>142</v>
      </c>
      <c r="L144" s="46"/>
      <c r="M144" s="221" t="s">
        <v>19</v>
      </c>
      <c r="N144" s="222" t="s">
        <v>43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132</v>
      </c>
      <c r="AT144" s="225" t="s">
        <v>128</v>
      </c>
      <c r="AU144" s="225" t="s">
        <v>81</v>
      </c>
      <c r="AY144" s="19" t="s">
        <v>126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132</v>
      </c>
      <c r="BM144" s="225" t="s">
        <v>836</v>
      </c>
    </row>
    <row r="145" s="2" customFormat="1">
      <c r="A145" s="40"/>
      <c r="B145" s="41"/>
      <c r="C145" s="42"/>
      <c r="D145" s="227" t="s">
        <v>134</v>
      </c>
      <c r="E145" s="42"/>
      <c r="F145" s="228" t="s">
        <v>837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134</v>
      </c>
      <c r="AU145" s="19" t="s">
        <v>81</v>
      </c>
    </row>
    <row r="146" s="2" customFormat="1">
      <c r="A146" s="40"/>
      <c r="B146" s="41"/>
      <c r="C146" s="42"/>
      <c r="D146" s="254" t="s">
        <v>145</v>
      </c>
      <c r="E146" s="42"/>
      <c r="F146" s="255" t="s">
        <v>838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145</v>
      </c>
      <c r="AU146" s="19" t="s">
        <v>81</v>
      </c>
    </row>
    <row r="147" s="2" customFormat="1">
      <c r="A147" s="40"/>
      <c r="B147" s="41"/>
      <c r="C147" s="42"/>
      <c r="D147" s="227" t="s">
        <v>135</v>
      </c>
      <c r="E147" s="42"/>
      <c r="F147" s="232" t="s">
        <v>839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135</v>
      </c>
      <c r="AU147" s="19" t="s">
        <v>81</v>
      </c>
    </row>
    <row r="148" s="14" customFormat="1">
      <c r="A148" s="14"/>
      <c r="B148" s="243"/>
      <c r="C148" s="244"/>
      <c r="D148" s="227" t="s">
        <v>137</v>
      </c>
      <c r="E148" s="245" t="s">
        <v>19</v>
      </c>
      <c r="F148" s="246" t="s">
        <v>195</v>
      </c>
      <c r="G148" s="244"/>
      <c r="H148" s="247">
        <v>10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137</v>
      </c>
      <c r="AU148" s="253" t="s">
        <v>81</v>
      </c>
      <c r="AV148" s="14" t="s">
        <v>81</v>
      </c>
      <c r="AW148" s="14" t="s">
        <v>33</v>
      </c>
      <c r="AX148" s="14" t="s">
        <v>79</v>
      </c>
      <c r="AY148" s="253" t="s">
        <v>126</v>
      </c>
    </row>
    <row r="149" s="2" customFormat="1" ht="21.75" customHeight="1">
      <c r="A149" s="40"/>
      <c r="B149" s="41"/>
      <c r="C149" s="214" t="s">
        <v>189</v>
      </c>
      <c r="D149" s="214" t="s">
        <v>128</v>
      </c>
      <c r="E149" s="215" t="s">
        <v>840</v>
      </c>
      <c r="F149" s="216" t="s">
        <v>841</v>
      </c>
      <c r="G149" s="217" t="s">
        <v>215</v>
      </c>
      <c r="H149" s="218">
        <v>2</v>
      </c>
      <c r="I149" s="219"/>
      <c r="J149" s="220">
        <f>ROUND(I149*H149,2)</f>
        <v>0</v>
      </c>
      <c r="K149" s="216" t="s">
        <v>142</v>
      </c>
      <c r="L149" s="46"/>
      <c r="M149" s="221" t="s">
        <v>19</v>
      </c>
      <c r="N149" s="222" t="s">
        <v>43</v>
      </c>
      <c r="O149" s="86"/>
      <c r="P149" s="223">
        <f>O149*H149</f>
        <v>0</v>
      </c>
      <c r="Q149" s="223">
        <v>2.5242300000000002</v>
      </c>
      <c r="R149" s="223">
        <f>Q149*H149</f>
        <v>5.0484600000000004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132</v>
      </c>
      <c r="AT149" s="225" t="s">
        <v>128</v>
      </c>
      <c r="AU149" s="225" t="s">
        <v>81</v>
      </c>
      <c r="AY149" s="19" t="s">
        <v>126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132</v>
      </c>
      <c r="BM149" s="225" t="s">
        <v>842</v>
      </c>
    </row>
    <row r="150" s="2" customFormat="1">
      <c r="A150" s="40"/>
      <c r="B150" s="41"/>
      <c r="C150" s="42"/>
      <c r="D150" s="227" t="s">
        <v>134</v>
      </c>
      <c r="E150" s="42"/>
      <c r="F150" s="228" t="s">
        <v>843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134</v>
      </c>
      <c r="AU150" s="19" t="s">
        <v>81</v>
      </c>
    </row>
    <row r="151" s="2" customFormat="1">
      <c r="A151" s="40"/>
      <c r="B151" s="41"/>
      <c r="C151" s="42"/>
      <c r="D151" s="254" t="s">
        <v>145</v>
      </c>
      <c r="E151" s="42"/>
      <c r="F151" s="255" t="s">
        <v>844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145</v>
      </c>
      <c r="AU151" s="19" t="s">
        <v>81</v>
      </c>
    </row>
    <row r="152" s="13" customFormat="1">
      <c r="A152" s="13"/>
      <c r="B152" s="233"/>
      <c r="C152" s="234"/>
      <c r="D152" s="227" t="s">
        <v>137</v>
      </c>
      <c r="E152" s="235" t="s">
        <v>19</v>
      </c>
      <c r="F152" s="236" t="s">
        <v>818</v>
      </c>
      <c r="G152" s="234"/>
      <c r="H152" s="235" t="s">
        <v>19</v>
      </c>
      <c r="I152" s="237"/>
      <c r="J152" s="234"/>
      <c r="K152" s="234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137</v>
      </c>
      <c r="AU152" s="242" t="s">
        <v>81</v>
      </c>
      <c r="AV152" s="13" t="s">
        <v>79</v>
      </c>
      <c r="AW152" s="13" t="s">
        <v>33</v>
      </c>
      <c r="AX152" s="13" t="s">
        <v>72</v>
      </c>
      <c r="AY152" s="242" t="s">
        <v>126</v>
      </c>
    </row>
    <row r="153" s="13" customFormat="1">
      <c r="A153" s="13"/>
      <c r="B153" s="233"/>
      <c r="C153" s="234"/>
      <c r="D153" s="227" t="s">
        <v>137</v>
      </c>
      <c r="E153" s="235" t="s">
        <v>19</v>
      </c>
      <c r="F153" s="236" t="s">
        <v>845</v>
      </c>
      <c r="G153" s="234"/>
      <c r="H153" s="235" t="s">
        <v>19</v>
      </c>
      <c r="I153" s="237"/>
      <c r="J153" s="234"/>
      <c r="K153" s="234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137</v>
      </c>
      <c r="AU153" s="242" t="s">
        <v>81</v>
      </c>
      <c r="AV153" s="13" t="s">
        <v>79</v>
      </c>
      <c r="AW153" s="13" t="s">
        <v>33</v>
      </c>
      <c r="AX153" s="13" t="s">
        <v>72</v>
      </c>
      <c r="AY153" s="242" t="s">
        <v>126</v>
      </c>
    </row>
    <row r="154" s="14" customFormat="1">
      <c r="A154" s="14"/>
      <c r="B154" s="243"/>
      <c r="C154" s="244"/>
      <c r="D154" s="227" t="s">
        <v>137</v>
      </c>
      <c r="E154" s="245" t="s">
        <v>19</v>
      </c>
      <c r="F154" s="246" t="s">
        <v>81</v>
      </c>
      <c r="G154" s="244"/>
      <c r="H154" s="247">
        <v>2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137</v>
      </c>
      <c r="AU154" s="253" t="s">
        <v>81</v>
      </c>
      <c r="AV154" s="14" t="s">
        <v>81</v>
      </c>
      <c r="AW154" s="14" t="s">
        <v>33</v>
      </c>
      <c r="AX154" s="14" t="s">
        <v>79</v>
      </c>
      <c r="AY154" s="253" t="s">
        <v>126</v>
      </c>
    </row>
    <row r="155" s="2" customFormat="1" ht="16.5" customHeight="1">
      <c r="A155" s="40"/>
      <c r="B155" s="41"/>
      <c r="C155" s="214" t="s">
        <v>195</v>
      </c>
      <c r="D155" s="214" t="s">
        <v>128</v>
      </c>
      <c r="E155" s="215" t="s">
        <v>846</v>
      </c>
      <c r="F155" s="216" t="s">
        <v>847</v>
      </c>
      <c r="G155" s="217" t="s">
        <v>131</v>
      </c>
      <c r="H155" s="218">
        <v>4</v>
      </c>
      <c r="I155" s="219"/>
      <c r="J155" s="220">
        <f>ROUND(I155*H155,2)</f>
        <v>0</v>
      </c>
      <c r="K155" s="216" t="s">
        <v>142</v>
      </c>
      <c r="L155" s="46"/>
      <c r="M155" s="221" t="s">
        <v>19</v>
      </c>
      <c r="N155" s="222" t="s">
        <v>43</v>
      </c>
      <c r="O155" s="86"/>
      <c r="P155" s="223">
        <f>O155*H155</f>
        <v>0</v>
      </c>
      <c r="Q155" s="223">
        <v>0.0016199999999999999</v>
      </c>
      <c r="R155" s="223">
        <f>Q155*H155</f>
        <v>0.0064799999999999996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132</v>
      </c>
      <c r="AT155" s="225" t="s">
        <v>128</v>
      </c>
      <c r="AU155" s="225" t="s">
        <v>81</v>
      </c>
      <c r="AY155" s="19" t="s">
        <v>126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132</v>
      </c>
      <c r="BM155" s="225" t="s">
        <v>848</v>
      </c>
    </row>
    <row r="156" s="2" customFormat="1">
      <c r="A156" s="40"/>
      <c r="B156" s="41"/>
      <c r="C156" s="42"/>
      <c r="D156" s="227" t="s">
        <v>134</v>
      </c>
      <c r="E156" s="42"/>
      <c r="F156" s="228" t="s">
        <v>849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134</v>
      </c>
      <c r="AU156" s="19" t="s">
        <v>81</v>
      </c>
    </row>
    <row r="157" s="2" customFormat="1">
      <c r="A157" s="40"/>
      <c r="B157" s="41"/>
      <c r="C157" s="42"/>
      <c r="D157" s="254" t="s">
        <v>145</v>
      </c>
      <c r="E157" s="42"/>
      <c r="F157" s="255" t="s">
        <v>850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145</v>
      </c>
      <c r="AU157" s="19" t="s">
        <v>81</v>
      </c>
    </row>
    <row r="158" s="13" customFormat="1">
      <c r="A158" s="13"/>
      <c r="B158" s="233"/>
      <c r="C158" s="234"/>
      <c r="D158" s="227" t="s">
        <v>137</v>
      </c>
      <c r="E158" s="235" t="s">
        <v>19</v>
      </c>
      <c r="F158" s="236" t="s">
        <v>818</v>
      </c>
      <c r="G158" s="234"/>
      <c r="H158" s="235" t="s">
        <v>19</v>
      </c>
      <c r="I158" s="237"/>
      <c r="J158" s="234"/>
      <c r="K158" s="234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137</v>
      </c>
      <c r="AU158" s="242" t="s">
        <v>81</v>
      </c>
      <c r="AV158" s="13" t="s">
        <v>79</v>
      </c>
      <c r="AW158" s="13" t="s">
        <v>33</v>
      </c>
      <c r="AX158" s="13" t="s">
        <v>72</v>
      </c>
      <c r="AY158" s="242" t="s">
        <v>126</v>
      </c>
    </row>
    <row r="159" s="13" customFormat="1">
      <c r="A159" s="13"/>
      <c r="B159" s="233"/>
      <c r="C159" s="234"/>
      <c r="D159" s="227" t="s">
        <v>137</v>
      </c>
      <c r="E159" s="235" t="s">
        <v>19</v>
      </c>
      <c r="F159" s="236" t="s">
        <v>845</v>
      </c>
      <c r="G159" s="234"/>
      <c r="H159" s="235" t="s">
        <v>19</v>
      </c>
      <c r="I159" s="237"/>
      <c r="J159" s="234"/>
      <c r="K159" s="234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137</v>
      </c>
      <c r="AU159" s="242" t="s">
        <v>81</v>
      </c>
      <c r="AV159" s="13" t="s">
        <v>79</v>
      </c>
      <c r="AW159" s="13" t="s">
        <v>33</v>
      </c>
      <c r="AX159" s="13" t="s">
        <v>72</v>
      </c>
      <c r="AY159" s="242" t="s">
        <v>126</v>
      </c>
    </row>
    <row r="160" s="14" customFormat="1">
      <c r="A160" s="14"/>
      <c r="B160" s="243"/>
      <c r="C160" s="244"/>
      <c r="D160" s="227" t="s">
        <v>137</v>
      </c>
      <c r="E160" s="245" t="s">
        <v>19</v>
      </c>
      <c r="F160" s="246" t="s">
        <v>631</v>
      </c>
      <c r="G160" s="244"/>
      <c r="H160" s="247">
        <v>4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137</v>
      </c>
      <c r="AU160" s="253" t="s">
        <v>81</v>
      </c>
      <c r="AV160" s="14" t="s">
        <v>81</v>
      </c>
      <c r="AW160" s="14" t="s">
        <v>33</v>
      </c>
      <c r="AX160" s="14" t="s">
        <v>79</v>
      </c>
      <c r="AY160" s="253" t="s">
        <v>126</v>
      </c>
    </row>
    <row r="161" s="2" customFormat="1" ht="21.75" customHeight="1">
      <c r="A161" s="40"/>
      <c r="B161" s="41"/>
      <c r="C161" s="214" t="s">
        <v>162</v>
      </c>
      <c r="D161" s="214" t="s">
        <v>128</v>
      </c>
      <c r="E161" s="215" t="s">
        <v>851</v>
      </c>
      <c r="F161" s="216" t="s">
        <v>852</v>
      </c>
      <c r="G161" s="217" t="s">
        <v>131</v>
      </c>
      <c r="H161" s="218">
        <v>4</v>
      </c>
      <c r="I161" s="219"/>
      <c r="J161" s="220">
        <f>ROUND(I161*H161,2)</f>
        <v>0</v>
      </c>
      <c r="K161" s="216" t="s">
        <v>142</v>
      </c>
      <c r="L161" s="46"/>
      <c r="M161" s="221" t="s">
        <v>19</v>
      </c>
      <c r="N161" s="222" t="s">
        <v>43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132</v>
      </c>
      <c r="AT161" s="225" t="s">
        <v>128</v>
      </c>
      <c r="AU161" s="225" t="s">
        <v>81</v>
      </c>
      <c r="AY161" s="19" t="s">
        <v>126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132</v>
      </c>
      <c r="BM161" s="225" t="s">
        <v>853</v>
      </c>
    </row>
    <row r="162" s="2" customFormat="1">
      <c r="A162" s="40"/>
      <c r="B162" s="41"/>
      <c r="C162" s="42"/>
      <c r="D162" s="227" t="s">
        <v>134</v>
      </c>
      <c r="E162" s="42"/>
      <c r="F162" s="228" t="s">
        <v>854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134</v>
      </c>
      <c r="AU162" s="19" t="s">
        <v>81</v>
      </c>
    </row>
    <row r="163" s="2" customFormat="1">
      <c r="A163" s="40"/>
      <c r="B163" s="41"/>
      <c r="C163" s="42"/>
      <c r="D163" s="254" t="s">
        <v>145</v>
      </c>
      <c r="E163" s="42"/>
      <c r="F163" s="255" t="s">
        <v>855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145</v>
      </c>
      <c r="AU163" s="19" t="s">
        <v>81</v>
      </c>
    </row>
    <row r="164" s="13" customFormat="1">
      <c r="A164" s="13"/>
      <c r="B164" s="233"/>
      <c r="C164" s="234"/>
      <c r="D164" s="227" t="s">
        <v>137</v>
      </c>
      <c r="E164" s="235" t="s">
        <v>19</v>
      </c>
      <c r="F164" s="236" t="s">
        <v>818</v>
      </c>
      <c r="G164" s="234"/>
      <c r="H164" s="235" t="s">
        <v>19</v>
      </c>
      <c r="I164" s="237"/>
      <c r="J164" s="234"/>
      <c r="K164" s="234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137</v>
      </c>
      <c r="AU164" s="242" t="s">
        <v>81</v>
      </c>
      <c r="AV164" s="13" t="s">
        <v>79</v>
      </c>
      <c r="AW164" s="13" t="s">
        <v>33</v>
      </c>
      <c r="AX164" s="13" t="s">
        <v>72</v>
      </c>
      <c r="AY164" s="242" t="s">
        <v>126</v>
      </c>
    </row>
    <row r="165" s="13" customFormat="1">
      <c r="A165" s="13"/>
      <c r="B165" s="233"/>
      <c r="C165" s="234"/>
      <c r="D165" s="227" t="s">
        <v>137</v>
      </c>
      <c r="E165" s="235" t="s">
        <v>19</v>
      </c>
      <c r="F165" s="236" t="s">
        <v>845</v>
      </c>
      <c r="G165" s="234"/>
      <c r="H165" s="235" t="s">
        <v>19</v>
      </c>
      <c r="I165" s="237"/>
      <c r="J165" s="234"/>
      <c r="K165" s="234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137</v>
      </c>
      <c r="AU165" s="242" t="s">
        <v>81</v>
      </c>
      <c r="AV165" s="13" t="s">
        <v>79</v>
      </c>
      <c r="AW165" s="13" t="s">
        <v>33</v>
      </c>
      <c r="AX165" s="13" t="s">
        <v>72</v>
      </c>
      <c r="AY165" s="242" t="s">
        <v>126</v>
      </c>
    </row>
    <row r="166" s="14" customFormat="1">
      <c r="A166" s="14"/>
      <c r="B166" s="243"/>
      <c r="C166" s="244"/>
      <c r="D166" s="227" t="s">
        <v>137</v>
      </c>
      <c r="E166" s="245" t="s">
        <v>19</v>
      </c>
      <c r="F166" s="246" t="s">
        <v>631</v>
      </c>
      <c r="G166" s="244"/>
      <c r="H166" s="247">
        <v>4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137</v>
      </c>
      <c r="AU166" s="253" t="s">
        <v>81</v>
      </c>
      <c r="AV166" s="14" t="s">
        <v>81</v>
      </c>
      <c r="AW166" s="14" t="s">
        <v>33</v>
      </c>
      <c r="AX166" s="14" t="s">
        <v>79</v>
      </c>
      <c r="AY166" s="253" t="s">
        <v>126</v>
      </c>
    </row>
    <row r="167" s="12" customFormat="1" ht="22.8" customHeight="1">
      <c r="A167" s="12"/>
      <c r="B167" s="198"/>
      <c r="C167" s="199"/>
      <c r="D167" s="200" t="s">
        <v>71</v>
      </c>
      <c r="E167" s="212" t="s">
        <v>132</v>
      </c>
      <c r="F167" s="212" t="s">
        <v>856</v>
      </c>
      <c r="G167" s="199"/>
      <c r="H167" s="199"/>
      <c r="I167" s="202"/>
      <c r="J167" s="213">
        <f>BK167</f>
        <v>0</v>
      </c>
      <c r="K167" s="199"/>
      <c r="L167" s="204"/>
      <c r="M167" s="205"/>
      <c r="N167" s="206"/>
      <c r="O167" s="206"/>
      <c r="P167" s="207">
        <f>SUM(P168:P194)</f>
        <v>0</v>
      </c>
      <c r="Q167" s="206"/>
      <c r="R167" s="207">
        <f>SUM(R168:R194)</f>
        <v>34.694227499999997</v>
      </c>
      <c r="S167" s="206"/>
      <c r="T167" s="208">
        <f>SUM(T168:T194)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79</v>
      </c>
      <c r="AT167" s="210" t="s">
        <v>71</v>
      </c>
      <c r="AU167" s="210" t="s">
        <v>79</v>
      </c>
      <c r="AY167" s="209" t="s">
        <v>126</v>
      </c>
      <c r="BK167" s="211">
        <f>SUM(BK168:BK194)</f>
        <v>0</v>
      </c>
    </row>
    <row r="168" s="2" customFormat="1" ht="21.75" customHeight="1">
      <c r="A168" s="40"/>
      <c r="B168" s="41"/>
      <c r="C168" s="214" t="s">
        <v>8</v>
      </c>
      <c r="D168" s="214" t="s">
        <v>128</v>
      </c>
      <c r="E168" s="215" t="s">
        <v>857</v>
      </c>
      <c r="F168" s="216" t="s">
        <v>858</v>
      </c>
      <c r="G168" s="217" t="s">
        <v>131</v>
      </c>
      <c r="H168" s="218">
        <v>16</v>
      </c>
      <c r="I168" s="219"/>
      <c r="J168" s="220">
        <f>ROUND(I168*H168,2)</f>
        <v>0</v>
      </c>
      <c r="K168" s="216" t="s">
        <v>142</v>
      </c>
      <c r="L168" s="46"/>
      <c r="M168" s="221" t="s">
        <v>19</v>
      </c>
      <c r="N168" s="222" t="s">
        <v>43</v>
      </c>
      <c r="O168" s="86"/>
      <c r="P168" s="223">
        <f>O168*H168</f>
        <v>0</v>
      </c>
      <c r="Q168" s="223">
        <v>0.36435000000000001</v>
      </c>
      <c r="R168" s="223">
        <f>Q168*H168</f>
        <v>5.8296000000000001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132</v>
      </c>
      <c r="AT168" s="225" t="s">
        <v>128</v>
      </c>
      <c r="AU168" s="225" t="s">
        <v>81</v>
      </c>
      <c r="AY168" s="19" t="s">
        <v>126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79</v>
      </c>
      <c r="BK168" s="226">
        <f>ROUND(I168*H168,2)</f>
        <v>0</v>
      </c>
      <c r="BL168" s="19" t="s">
        <v>132</v>
      </c>
      <c r="BM168" s="225" t="s">
        <v>859</v>
      </c>
    </row>
    <row r="169" s="2" customFormat="1">
      <c r="A169" s="40"/>
      <c r="B169" s="41"/>
      <c r="C169" s="42"/>
      <c r="D169" s="227" t="s">
        <v>134</v>
      </c>
      <c r="E169" s="42"/>
      <c r="F169" s="228" t="s">
        <v>860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134</v>
      </c>
      <c r="AU169" s="19" t="s">
        <v>81</v>
      </c>
    </row>
    <row r="170" s="2" customFormat="1">
      <c r="A170" s="40"/>
      <c r="B170" s="41"/>
      <c r="C170" s="42"/>
      <c r="D170" s="254" t="s">
        <v>145</v>
      </c>
      <c r="E170" s="42"/>
      <c r="F170" s="255" t="s">
        <v>861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145</v>
      </c>
      <c r="AU170" s="19" t="s">
        <v>81</v>
      </c>
    </row>
    <row r="171" s="13" customFormat="1">
      <c r="A171" s="13"/>
      <c r="B171" s="233"/>
      <c r="C171" s="234"/>
      <c r="D171" s="227" t="s">
        <v>137</v>
      </c>
      <c r="E171" s="235" t="s">
        <v>19</v>
      </c>
      <c r="F171" s="236" t="s">
        <v>818</v>
      </c>
      <c r="G171" s="234"/>
      <c r="H171" s="235" t="s">
        <v>19</v>
      </c>
      <c r="I171" s="237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137</v>
      </c>
      <c r="AU171" s="242" t="s">
        <v>81</v>
      </c>
      <c r="AV171" s="13" t="s">
        <v>79</v>
      </c>
      <c r="AW171" s="13" t="s">
        <v>33</v>
      </c>
      <c r="AX171" s="13" t="s">
        <v>72</v>
      </c>
      <c r="AY171" s="242" t="s">
        <v>126</v>
      </c>
    </row>
    <row r="172" s="13" customFormat="1">
      <c r="A172" s="13"/>
      <c r="B172" s="233"/>
      <c r="C172" s="234"/>
      <c r="D172" s="227" t="s">
        <v>137</v>
      </c>
      <c r="E172" s="235" t="s">
        <v>19</v>
      </c>
      <c r="F172" s="236" t="s">
        <v>862</v>
      </c>
      <c r="G172" s="234"/>
      <c r="H172" s="235" t="s">
        <v>19</v>
      </c>
      <c r="I172" s="237"/>
      <c r="J172" s="234"/>
      <c r="K172" s="234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137</v>
      </c>
      <c r="AU172" s="242" t="s">
        <v>81</v>
      </c>
      <c r="AV172" s="13" t="s">
        <v>79</v>
      </c>
      <c r="AW172" s="13" t="s">
        <v>33</v>
      </c>
      <c r="AX172" s="13" t="s">
        <v>72</v>
      </c>
      <c r="AY172" s="242" t="s">
        <v>126</v>
      </c>
    </row>
    <row r="173" s="14" customFormat="1">
      <c r="A173" s="14"/>
      <c r="B173" s="243"/>
      <c r="C173" s="244"/>
      <c r="D173" s="227" t="s">
        <v>137</v>
      </c>
      <c r="E173" s="245" t="s">
        <v>19</v>
      </c>
      <c r="F173" s="246" t="s">
        <v>237</v>
      </c>
      <c r="G173" s="244"/>
      <c r="H173" s="247">
        <v>16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137</v>
      </c>
      <c r="AU173" s="253" t="s">
        <v>81</v>
      </c>
      <c r="AV173" s="14" t="s">
        <v>81</v>
      </c>
      <c r="AW173" s="14" t="s">
        <v>33</v>
      </c>
      <c r="AX173" s="14" t="s">
        <v>79</v>
      </c>
      <c r="AY173" s="253" t="s">
        <v>126</v>
      </c>
    </row>
    <row r="174" s="2" customFormat="1" ht="16.5" customHeight="1">
      <c r="A174" s="40"/>
      <c r="B174" s="41"/>
      <c r="C174" s="214" t="s">
        <v>212</v>
      </c>
      <c r="D174" s="214" t="s">
        <v>128</v>
      </c>
      <c r="E174" s="215" t="s">
        <v>863</v>
      </c>
      <c r="F174" s="216" t="s">
        <v>864</v>
      </c>
      <c r="G174" s="217" t="s">
        <v>215</v>
      </c>
      <c r="H174" s="218">
        <v>0.75</v>
      </c>
      <c r="I174" s="219"/>
      <c r="J174" s="220">
        <f>ROUND(I174*H174,2)</f>
        <v>0</v>
      </c>
      <c r="K174" s="216" t="s">
        <v>142</v>
      </c>
      <c r="L174" s="46"/>
      <c r="M174" s="221" t="s">
        <v>19</v>
      </c>
      <c r="N174" s="222" t="s">
        <v>43</v>
      </c>
      <c r="O174" s="86"/>
      <c r="P174" s="223">
        <f>O174*H174</f>
        <v>0</v>
      </c>
      <c r="Q174" s="223">
        <v>1.8907700000000001</v>
      </c>
      <c r="R174" s="223">
        <f>Q174*H174</f>
        <v>1.4180775000000001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132</v>
      </c>
      <c r="AT174" s="225" t="s">
        <v>128</v>
      </c>
      <c r="AU174" s="225" t="s">
        <v>81</v>
      </c>
      <c r="AY174" s="19" t="s">
        <v>126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132</v>
      </c>
      <c r="BM174" s="225" t="s">
        <v>865</v>
      </c>
    </row>
    <row r="175" s="2" customFormat="1">
      <c r="A175" s="40"/>
      <c r="B175" s="41"/>
      <c r="C175" s="42"/>
      <c r="D175" s="227" t="s">
        <v>134</v>
      </c>
      <c r="E175" s="42"/>
      <c r="F175" s="228" t="s">
        <v>866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134</v>
      </c>
      <c r="AU175" s="19" t="s">
        <v>81</v>
      </c>
    </row>
    <row r="176" s="2" customFormat="1">
      <c r="A176" s="40"/>
      <c r="B176" s="41"/>
      <c r="C176" s="42"/>
      <c r="D176" s="254" t="s">
        <v>145</v>
      </c>
      <c r="E176" s="42"/>
      <c r="F176" s="255" t="s">
        <v>867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145</v>
      </c>
      <c r="AU176" s="19" t="s">
        <v>81</v>
      </c>
    </row>
    <row r="177" s="13" customFormat="1">
      <c r="A177" s="13"/>
      <c r="B177" s="233"/>
      <c r="C177" s="234"/>
      <c r="D177" s="227" t="s">
        <v>137</v>
      </c>
      <c r="E177" s="235" t="s">
        <v>19</v>
      </c>
      <c r="F177" s="236" t="s">
        <v>818</v>
      </c>
      <c r="G177" s="234"/>
      <c r="H177" s="235" t="s">
        <v>19</v>
      </c>
      <c r="I177" s="237"/>
      <c r="J177" s="234"/>
      <c r="K177" s="234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137</v>
      </c>
      <c r="AU177" s="242" t="s">
        <v>81</v>
      </c>
      <c r="AV177" s="13" t="s">
        <v>79</v>
      </c>
      <c r="AW177" s="13" t="s">
        <v>33</v>
      </c>
      <c r="AX177" s="13" t="s">
        <v>72</v>
      </c>
      <c r="AY177" s="242" t="s">
        <v>126</v>
      </c>
    </row>
    <row r="178" s="13" customFormat="1">
      <c r="A178" s="13"/>
      <c r="B178" s="233"/>
      <c r="C178" s="234"/>
      <c r="D178" s="227" t="s">
        <v>137</v>
      </c>
      <c r="E178" s="235" t="s">
        <v>19</v>
      </c>
      <c r="F178" s="236" t="s">
        <v>785</v>
      </c>
      <c r="G178" s="234"/>
      <c r="H178" s="235" t="s">
        <v>19</v>
      </c>
      <c r="I178" s="237"/>
      <c r="J178" s="234"/>
      <c r="K178" s="234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137</v>
      </c>
      <c r="AU178" s="242" t="s">
        <v>81</v>
      </c>
      <c r="AV178" s="13" t="s">
        <v>79</v>
      </c>
      <c r="AW178" s="13" t="s">
        <v>33</v>
      </c>
      <c r="AX178" s="13" t="s">
        <v>72</v>
      </c>
      <c r="AY178" s="242" t="s">
        <v>126</v>
      </c>
    </row>
    <row r="179" s="14" customFormat="1">
      <c r="A179" s="14"/>
      <c r="B179" s="243"/>
      <c r="C179" s="244"/>
      <c r="D179" s="227" t="s">
        <v>137</v>
      </c>
      <c r="E179" s="245" t="s">
        <v>19</v>
      </c>
      <c r="F179" s="246" t="s">
        <v>868</v>
      </c>
      <c r="G179" s="244"/>
      <c r="H179" s="247">
        <v>0.75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137</v>
      </c>
      <c r="AU179" s="253" t="s">
        <v>81</v>
      </c>
      <c r="AV179" s="14" t="s">
        <v>81</v>
      </c>
      <c r="AW179" s="14" t="s">
        <v>33</v>
      </c>
      <c r="AX179" s="14" t="s">
        <v>79</v>
      </c>
      <c r="AY179" s="253" t="s">
        <v>126</v>
      </c>
    </row>
    <row r="180" s="2" customFormat="1" ht="16.5" customHeight="1">
      <c r="A180" s="40"/>
      <c r="B180" s="41"/>
      <c r="C180" s="214" t="s">
        <v>225</v>
      </c>
      <c r="D180" s="214" t="s">
        <v>128</v>
      </c>
      <c r="E180" s="215" t="s">
        <v>869</v>
      </c>
      <c r="F180" s="216" t="s">
        <v>870</v>
      </c>
      <c r="G180" s="217" t="s">
        <v>215</v>
      </c>
      <c r="H180" s="218">
        <v>6.5</v>
      </c>
      <c r="I180" s="219"/>
      <c r="J180" s="220">
        <f>ROUND(I180*H180,2)</f>
        <v>0</v>
      </c>
      <c r="K180" s="216" t="s">
        <v>142</v>
      </c>
      <c r="L180" s="46"/>
      <c r="M180" s="221" t="s">
        <v>19</v>
      </c>
      <c r="N180" s="222" t="s">
        <v>43</v>
      </c>
      <c r="O180" s="86"/>
      <c r="P180" s="223">
        <f>O180*H180</f>
        <v>0</v>
      </c>
      <c r="Q180" s="223">
        <v>2.3010199999999998</v>
      </c>
      <c r="R180" s="223">
        <f>Q180*H180</f>
        <v>14.956629999999999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132</v>
      </c>
      <c r="AT180" s="225" t="s">
        <v>128</v>
      </c>
      <c r="AU180" s="225" t="s">
        <v>81</v>
      </c>
      <c r="AY180" s="19" t="s">
        <v>126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132</v>
      </c>
      <c r="BM180" s="225" t="s">
        <v>871</v>
      </c>
    </row>
    <row r="181" s="2" customFormat="1">
      <c r="A181" s="40"/>
      <c r="B181" s="41"/>
      <c r="C181" s="42"/>
      <c r="D181" s="227" t="s">
        <v>134</v>
      </c>
      <c r="E181" s="42"/>
      <c r="F181" s="228" t="s">
        <v>872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134</v>
      </c>
      <c r="AU181" s="19" t="s">
        <v>81</v>
      </c>
    </row>
    <row r="182" s="2" customFormat="1">
      <c r="A182" s="40"/>
      <c r="B182" s="41"/>
      <c r="C182" s="42"/>
      <c r="D182" s="254" t="s">
        <v>145</v>
      </c>
      <c r="E182" s="42"/>
      <c r="F182" s="255" t="s">
        <v>873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145</v>
      </c>
      <c r="AU182" s="19" t="s">
        <v>81</v>
      </c>
    </row>
    <row r="183" s="13" customFormat="1">
      <c r="A183" s="13"/>
      <c r="B183" s="233"/>
      <c r="C183" s="234"/>
      <c r="D183" s="227" t="s">
        <v>137</v>
      </c>
      <c r="E183" s="235" t="s">
        <v>19</v>
      </c>
      <c r="F183" s="236" t="s">
        <v>818</v>
      </c>
      <c r="G183" s="234"/>
      <c r="H183" s="235" t="s">
        <v>19</v>
      </c>
      <c r="I183" s="237"/>
      <c r="J183" s="234"/>
      <c r="K183" s="234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137</v>
      </c>
      <c r="AU183" s="242" t="s">
        <v>81</v>
      </c>
      <c r="AV183" s="13" t="s">
        <v>79</v>
      </c>
      <c r="AW183" s="13" t="s">
        <v>33</v>
      </c>
      <c r="AX183" s="13" t="s">
        <v>72</v>
      </c>
      <c r="AY183" s="242" t="s">
        <v>126</v>
      </c>
    </row>
    <row r="184" s="13" customFormat="1">
      <c r="A184" s="13"/>
      <c r="B184" s="233"/>
      <c r="C184" s="234"/>
      <c r="D184" s="227" t="s">
        <v>137</v>
      </c>
      <c r="E184" s="235" t="s">
        <v>19</v>
      </c>
      <c r="F184" s="236" t="s">
        <v>874</v>
      </c>
      <c r="G184" s="234"/>
      <c r="H184" s="235" t="s">
        <v>19</v>
      </c>
      <c r="I184" s="237"/>
      <c r="J184" s="234"/>
      <c r="K184" s="234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137</v>
      </c>
      <c r="AU184" s="242" t="s">
        <v>81</v>
      </c>
      <c r="AV184" s="13" t="s">
        <v>79</v>
      </c>
      <c r="AW184" s="13" t="s">
        <v>33</v>
      </c>
      <c r="AX184" s="13" t="s">
        <v>72</v>
      </c>
      <c r="AY184" s="242" t="s">
        <v>126</v>
      </c>
    </row>
    <row r="185" s="14" customFormat="1">
      <c r="A185" s="14"/>
      <c r="B185" s="243"/>
      <c r="C185" s="244"/>
      <c r="D185" s="227" t="s">
        <v>137</v>
      </c>
      <c r="E185" s="245" t="s">
        <v>19</v>
      </c>
      <c r="F185" s="246" t="s">
        <v>875</v>
      </c>
      <c r="G185" s="244"/>
      <c r="H185" s="247">
        <v>1.5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137</v>
      </c>
      <c r="AU185" s="253" t="s">
        <v>81</v>
      </c>
      <c r="AV185" s="14" t="s">
        <v>81</v>
      </c>
      <c r="AW185" s="14" t="s">
        <v>33</v>
      </c>
      <c r="AX185" s="14" t="s">
        <v>72</v>
      </c>
      <c r="AY185" s="253" t="s">
        <v>126</v>
      </c>
    </row>
    <row r="186" s="13" customFormat="1">
      <c r="A186" s="13"/>
      <c r="B186" s="233"/>
      <c r="C186" s="234"/>
      <c r="D186" s="227" t="s">
        <v>137</v>
      </c>
      <c r="E186" s="235" t="s">
        <v>19</v>
      </c>
      <c r="F186" s="236" t="s">
        <v>876</v>
      </c>
      <c r="G186" s="234"/>
      <c r="H186" s="235" t="s">
        <v>19</v>
      </c>
      <c r="I186" s="237"/>
      <c r="J186" s="234"/>
      <c r="K186" s="234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137</v>
      </c>
      <c r="AU186" s="242" t="s">
        <v>81</v>
      </c>
      <c r="AV186" s="13" t="s">
        <v>79</v>
      </c>
      <c r="AW186" s="13" t="s">
        <v>33</v>
      </c>
      <c r="AX186" s="13" t="s">
        <v>72</v>
      </c>
      <c r="AY186" s="242" t="s">
        <v>126</v>
      </c>
    </row>
    <row r="187" s="14" customFormat="1">
      <c r="A187" s="14"/>
      <c r="B187" s="243"/>
      <c r="C187" s="244"/>
      <c r="D187" s="227" t="s">
        <v>137</v>
      </c>
      <c r="E187" s="245" t="s">
        <v>19</v>
      </c>
      <c r="F187" s="246" t="s">
        <v>877</v>
      </c>
      <c r="G187" s="244"/>
      <c r="H187" s="247">
        <v>5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137</v>
      </c>
      <c r="AU187" s="253" t="s">
        <v>81</v>
      </c>
      <c r="AV187" s="14" t="s">
        <v>81</v>
      </c>
      <c r="AW187" s="14" t="s">
        <v>33</v>
      </c>
      <c r="AX187" s="14" t="s">
        <v>72</v>
      </c>
      <c r="AY187" s="253" t="s">
        <v>126</v>
      </c>
    </row>
    <row r="188" s="15" customFormat="1">
      <c r="A188" s="15"/>
      <c r="B188" s="256"/>
      <c r="C188" s="257"/>
      <c r="D188" s="227" t="s">
        <v>137</v>
      </c>
      <c r="E188" s="258" t="s">
        <v>19</v>
      </c>
      <c r="F188" s="259" t="s">
        <v>224</v>
      </c>
      <c r="G188" s="257"/>
      <c r="H188" s="260">
        <v>6.5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6" t="s">
        <v>137</v>
      </c>
      <c r="AU188" s="266" t="s">
        <v>81</v>
      </c>
      <c r="AV188" s="15" t="s">
        <v>132</v>
      </c>
      <c r="AW188" s="15" t="s">
        <v>33</v>
      </c>
      <c r="AX188" s="15" t="s">
        <v>79</v>
      </c>
      <c r="AY188" s="266" t="s">
        <v>126</v>
      </c>
    </row>
    <row r="189" s="2" customFormat="1" ht="21.75" customHeight="1">
      <c r="A189" s="40"/>
      <c r="B189" s="41"/>
      <c r="C189" s="214" t="s">
        <v>231</v>
      </c>
      <c r="D189" s="214" t="s">
        <v>128</v>
      </c>
      <c r="E189" s="215" t="s">
        <v>878</v>
      </c>
      <c r="F189" s="216" t="s">
        <v>879</v>
      </c>
      <c r="G189" s="217" t="s">
        <v>131</v>
      </c>
      <c r="H189" s="218">
        <v>16</v>
      </c>
      <c r="I189" s="219"/>
      <c r="J189" s="220">
        <f>ROUND(I189*H189,2)</f>
        <v>0</v>
      </c>
      <c r="K189" s="216" t="s">
        <v>142</v>
      </c>
      <c r="L189" s="46"/>
      <c r="M189" s="221" t="s">
        <v>19</v>
      </c>
      <c r="N189" s="222" t="s">
        <v>43</v>
      </c>
      <c r="O189" s="86"/>
      <c r="P189" s="223">
        <f>O189*H189</f>
        <v>0</v>
      </c>
      <c r="Q189" s="223">
        <v>0.78061999999999998</v>
      </c>
      <c r="R189" s="223">
        <f>Q189*H189</f>
        <v>12.48992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132</v>
      </c>
      <c r="AT189" s="225" t="s">
        <v>128</v>
      </c>
      <c r="AU189" s="225" t="s">
        <v>81</v>
      </c>
      <c r="AY189" s="19" t="s">
        <v>126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79</v>
      </c>
      <c r="BK189" s="226">
        <f>ROUND(I189*H189,2)</f>
        <v>0</v>
      </c>
      <c r="BL189" s="19" t="s">
        <v>132</v>
      </c>
      <c r="BM189" s="225" t="s">
        <v>880</v>
      </c>
    </row>
    <row r="190" s="2" customFormat="1">
      <c r="A190" s="40"/>
      <c r="B190" s="41"/>
      <c r="C190" s="42"/>
      <c r="D190" s="227" t="s">
        <v>134</v>
      </c>
      <c r="E190" s="42"/>
      <c r="F190" s="228" t="s">
        <v>881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134</v>
      </c>
      <c r="AU190" s="19" t="s">
        <v>81</v>
      </c>
    </row>
    <row r="191" s="2" customFormat="1">
      <c r="A191" s="40"/>
      <c r="B191" s="41"/>
      <c r="C191" s="42"/>
      <c r="D191" s="254" t="s">
        <v>145</v>
      </c>
      <c r="E191" s="42"/>
      <c r="F191" s="255" t="s">
        <v>882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145</v>
      </c>
      <c r="AU191" s="19" t="s">
        <v>81</v>
      </c>
    </row>
    <row r="192" s="13" customFormat="1">
      <c r="A192" s="13"/>
      <c r="B192" s="233"/>
      <c r="C192" s="234"/>
      <c r="D192" s="227" t="s">
        <v>137</v>
      </c>
      <c r="E192" s="235" t="s">
        <v>19</v>
      </c>
      <c r="F192" s="236" t="s">
        <v>818</v>
      </c>
      <c r="G192" s="234"/>
      <c r="H192" s="235" t="s">
        <v>19</v>
      </c>
      <c r="I192" s="237"/>
      <c r="J192" s="234"/>
      <c r="K192" s="234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137</v>
      </c>
      <c r="AU192" s="242" t="s">
        <v>81</v>
      </c>
      <c r="AV192" s="13" t="s">
        <v>79</v>
      </c>
      <c r="AW192" s="13" t="s">
        <v>33</v>
      </c>
      <c r="AX192" s="13" t="s">
        <v>72</v>
      </c>
      <c r="AY192" s="242" t="s">
        <v>126</v>
      </c>
    </row>
    <row r="193" s="13" customFormat="1">
      <c r="A193" s="13"/>
      <c r="B193" s="233"/>
      <c r="C193" s="234"/>
      <c r="D193" s="227" t="s">
        <v>137</v>
      </c>
      <c r="E193" s="235" t="s">
        <v>19</v>
      </c>
      <c r="F193" s="236" t="s">
        <v>785</v>
      </c>
      <c r="G193" s="234"/>
      <c r="H193" s="235" t="s">
        <v>19</v>
      </c>
      <c r="I193" s="237"/>
      <c r="J193" s="234"/>
      <c r="K193" s="234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137</v>
      </c>
      <c r="AU193" s="242" t="s">
        <v>81</v>
      </c>
      <c r="AV193" s="13" t="s">
        <v>79</v>
      </c>
      <c r="AW193" s="13" t="s">
        <v>33</v>
      </c>
      <c r="AX193" s="13" t="s">
        <v>72</v>
      </c>
      <c r="AY193" s="242" t="s">
        <v>126</v>
      </c>
    </row>
    <row r="194" s="14" customFormat="1">
      <c r="A194" s="14"/>
      <c r="B194" s="243"/>
      <c r="C194" s="244"/>
      <c r="D194" s="227" t="s">
        <v>137</v>
      </c>
      <c r="E194" s="245" t="s">
        <v>19</v>
      </c>
      <c r="F194" s="246" t="s">
        <v>237</v>
      </c>
      <c r="G194" s="244"/>
      <c r="H194" s="247">
        <v>16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137</v>
      </c>
      <c r="AU194" s="253" t="s">
        <v>81</v>
      </c>
      <c r="AV194" s="14" t="s">
        <v>81</v>
      </c>
      <c r="AW194" s="14" t="s">
        <v>33</v>
      </c>
      <c r="AX194" s="14" t="s">
        <v>79</v>
      </c>
      <c r="AY194" s="253" t="s">
        <v>126</v>
      </c>
    </row>
    <row r="195" s="12" customFormat="1" ht="22.8" customHeight="1">
      <c r="A195" s="12"/>
      <c r="B195" s="198"/>
      <c r="C195" s="199"/>
      <c r="D195" s="200" t="s">
        <v>71</v>
      </c>
      <c r="E195" s="212" t="s">
        <v>189</v>
      </c>
      <c r="F195" s="212" t="s">
        <v>623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SUM(P196:P213)</f>
        <v>0</v>
      </c>
      <c r="Q195" s="206"/>
      <c r="R195" s="207">
        <f>SUM(R196:R213)</f>
        <v>48.736340000000006</v>
      </c>
      <c r="S195" s="206"/>
      <c r="T195" s="208">
        <f>SUM(T196:T213)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79</v>
      </c>
      <c r="AT195" s="210" t="s">
        <v>71</v>
      </c>
      <c r="AU195" s="210" t="s">
        <v>79</v>
      </c>
      <c r="AY195" s="209" t="s">
        <v>126</v>
      </c>
      <c r="BK195" s="211">
        <f>SUM(BK196:BK213)</f>
        <v>0</v>
      </c>
    </row>
    <row r="196" s="2" customFormat="1" ht="16.5" customHeight="1">
      <c r="A196" s="40"/>
      <c r="B196" s="41"/>
      <c r="C196" s="214" t="s">
        <v>237</v>
      </c>
      <c r="D196" s="214" t="s">
        <v>128</v>
      </c>
      <c r="E196" s="215" t="s">
        <v>883</v>
      </c>
      <c r="F196" s="216" t="s">
        <v>884</v>
      </c>
      <c r="G196" s="217" t="s">
        <v>151</v>
      </c>
      <c r="H196" s="218">
        <v>2</v>
      </c>
      <c r="I196" s="219"/>
      <c r="J196" s="220">
        <f>ROUND(I196*H196,2)</f>
        <v>0</v>
      </c>
      <c r="K196" s="216" t="s">
        <v>142</v>
      </c>
      <c r="L196" s="46"/>
      <c r="M196" s="221" t="s">
        <v>19</v>
      </c>
      <c r="N196" s="222" t="s">
        <v>43</v>
      </c>
      <c r="O196" s="86"/>
      <c r="P196" s="223">
        <f>O196*H196</f>
        <v>0</v>
      </c>
      <c r="Q196" s="223">
        <v>16.75142</v>
      </c>
      <c r="R196" s="223">
        <f>Q196*H196</f>
        <v>33.502839999999999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132</v>
      </c>
      <c r="AT196" s="225" t="s">
        <v>128</v>
      </c>
      <c r="AU196" s="225" t="s">
        <v>81</v>
      </c>
      <c r="AY196" s="19" t="s">
        <v>126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132</v>
      </c>
      <c r="BM196" s="225" t="s">
        <v>885</v>
      </c>
    </row>
    <row r="197" s="2" customFormat="1">
      <c r="A197" s="40"/>
      <c r="B197" s="41"/>
      <c r="C197" s="42"/>
      <c r="D197" s="227" t="s">
        <v>134</v>
      </c>
      <c r="E197" s="42"/>
      <c r="F197" s="228" t="s">
        <v>886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134</v>
      </c>
      <c r="AU197" s="19" t="s">
        <v>81</v>
      </c>
    </row>
    <row r="198" s="2" customFormat="1">
      <c r="A198" s="40"/>
      <c r="B198" s="41"/>
      <c r="C198" s="42"/>
      <c r="D198" s="254" t="s">
        <v>145</v>
      </c>
      <c r="E198" s="42"/>
      <c r="F198" s="255" t="s">
        <v>887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145</v>
      </c>
      <c r="AU198" s="19" t="s">
        <v>81</v>
      </c>
    </row>
    <row r="199" s="2" customFormat="1">
      <c r="A199" s="40"/>
      <c r="B199" s="41"/>
      <c r="C199" s="42"/>
      <c r="D199" s="227" t="s">
        <v>135</v>
      </c>
      <c r="E199" s="42"/>
      <c r="F199" s="232" t="s">
        <v>888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135</v>
      </c>
      <c r="AU199" s="19" t="s">
        <v>81</v>
      </c>
    </row>
    <row r="200" s="13" customFormat="1">
      <c r="A200" s="13"/>
      <c r="B200" s="233"/>
      <c r="C200" s="234"/>
      <c r="D200" s="227" t="s">
        <v>137</v>
      </c>
      <c r="E200" s="235" t="s">
        <v>19</v>
      </c>
      <c r="F200" s="236" t="s">
        <v>818</v>
      </c>
      <c r="G200" s="234"/>
      <c r="H200" s="235" t="s">
        <v>19</v>
      </c>
      <c r="I200" s="237"/>
      <c r="J200" s="234"/>
      <c r="K200" s="234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137</v>
      </c>
      <c r="AU200" s="242" t="s">
        <v>81</v>
      </c>
      <c r="AV200" s="13" t="s">
        <v>79</v>
      </c>
      <c r="AW200" s="13" t="s">
        <v>33</v>
      </c>
      <c r="AX200" s="13" t="s">
        <v>72</v>
      </c>
      <c r="AY200" s="242" t="s">
        <v>126</v>
      </c>
    </row>
    <row r="201" s="13" customFormat="1">
      <c r="A201" s="13"/>
      <c r="B201" s="233"/>
      <c r="C201" s="234"/>
      <c r="D201" s="227" t="s">
        <v>137</v>
      </c>
      <c r="E201" s="235" t="s">
        <v>19</v>
      </c>
      <c r="F201" s="236" t="s">
        <v>785</v>
      </c>
      <c r="G201" s="234"/>
      <c r="H201" s="235" t="s">
        <v>19</v>
      </c>
      <c r="I201" s="237"/>
      <c r="J201" s="234"/>
      <c r="K201" s="234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137</v>
      </c>
      <c r="AU201" s="242" t="s">
        <v>81</v>
      </c>
      <c r="AV201" s="13" t="s">
        <v>79</v>
      </c>
      <c r="AW201" s="13" t="s">
        <v>33</v>
      </c>
      <c r="AX201" s="13" t="s">
        <v>72</v>
      </c>
      <c r="AY201" s="242" t="s">
        <v>126</v>
      </c>
    </row>
    <row r="202" s="14" customFormat="1">
      <c r="A202" s="14"/>
      <c r="B202" s="243"/>
      <c r="C202" s="244"/>
      <c r="D202" s="227" t="s">
        <v>137</v>
      </c>
      <c r="E202" s="245" t="s">
        <v>19</v>
      </c>
      <c r="F202" s="246" t="s">
        <v>81</v>
      </c>
      <c r="G202" s="244"/>
      <c r="H202" s="247">
        <v>2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137</v>
      </c>
      <c r="AU202" s="253" t="s">
        <v>81</v>
      </c>
      <c r="AV202" s="14" t="s">
        <v>81</v>
      </c>
      <c r="AW202" s="14" t="s">
        <v>33</v>
      </c>
      <c r="AX202" s="14" t="s">
        <v>79</v>
      </c>
      <c r="AY202" s="253" t="s">
        <v>126</v>
      </c>
    </row>
    <row r="203" s="2" customFormat="1" ht="16.5" customHeight="1">
      <c r="A203" s="40"/>
      <c r="B203" s="41"/>
      <c r="C203" s="214" t="s">
        <v>243</v>
      </c>
      <c r="D203" s="214" t="s">
        <v>128</v>
      </c>
      <c r="E203" s="215" t="s">
        <v>889</v>
      </c>
      <c r="F203" s="216" t="s">
        <v>890</v>
      </c>
      <c r="G203" s="217" t="s">
        <v>635</v>
      </c>
      <c r="H203" s="218">
        <v>10</v>
      </c>
      <c r="I203" s="219"/>
      <c r="J203" s="220">
        <f>ROUND(I203*H203,2)</f>
        <v>0</v>
      </c>
      <c r="K203" s="216" t="s">
        <v>142</v>
      </c>
      <c r="L203" s="46"/>
      <c r="M203" s="221" t="s">
        <v>19</v>
      </c>
      <c r="N203" s="222" t="s">
        <v>43</v>
      </c>
      <c r="O203" s="86"/>
      <c r="P203" s="223">
        <f>O203*H203</f>
        <v>0</v>
      </c>
      <c r="Q203" s="223">
        <v>0.88534999999999997</v>
      </c>
      <c r="R203" s="223">
        <f>Q203*H203</f>
        <v>8.8535000000000004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132</v>
      </c>
      <c r="AT203" s="225" t="s">
        <v>128</v>
      </c>
      <c r="AU203" s="225" t="s">
        <v>81</v>
      </c>
      <c r="AY203" s="19" t="s">
        <v>126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79</v>
      </c>
      <c r="BK203" s="226">
        <f>ROUND(I203*H203,2)</f>
        <v>0</v>
      </c>
      <c r="BL203" s="19" t="s">
        <v>132</v>
      </c>
      <c r="BM203" s="225" t="s">
        <v>891</v>
      </c>
    </row>
    <row r="204" s="2" customFormat="1">
      <c r="A204" s="40"/>
      <c r="B204" s="41"/>
      <c r="C204" s="42"/>
      <c r="D204" s="227" t="s">
        <v>134</v>
      </c>
      <c r="E204" s="42"/>
      <c r="F204" s="228" t="s">
        <v>892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134</v>
      </c>
      <c r="AU204" s="19" t="s">
        <v>81</v>
      </c>
    </row>
    <row r="205" s="2" customFormat="1">
      <c r="A205" s="40"/>
      <c r="B205" s="41"/>
      <c r="C205" s="42"/>
      <c r="D205" s="254" t="s">
        <v>145</v>
      </c>
      <c r="E205" s="42"/>
      <c r="F205" s="255" t="s">
        <v>893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145</v>
      </c>
      <c r="AU205" s="19" t="s">
        <v>81</v>
      </c>
    </row>
    <row r="206" s="13" customFormat="1">
      <c r="A206" s="13"/>
      <c r="B206" s="233"/>
      <c r="C206" s="234"/>
      <c r="D206" s="227" t="s">
        <v>137</v>
      </c>
      <c r="E206" s="235" t="s">
        <v>19</v>
      </c>
      <c r="F206" s="236" t="s">
        <v>818</v>
      </c>
      <c r="G206" s="234"/>
      <c r="H206" s="235" t="s">
        <v>19</v>
      </c>
      <c r="I206" s="237"/>
      <c r="J206" s="234"/>
      <c r="K206" s="234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137</v>
      </c>
      <c r="AU206" s="242" t="s">
        <v>81</v>
      </c>
      <c r="AV206" s="13" t="s">
        <v>79</v>
      </c>
      <c r="AW206" s="13" t="s">
        <v>33</v>
      </c>
      <c r="AX206" s="13" t="s">
        <v>72</v>
      </c>
      <c r="AY206" s="242" t="s">
        <v>126</v>
      </c>
    </row>
    <row r="207" s="13" customFormat="1">
      <c r="A207" s="13"/>
      <c r="B207" s="233"/>
      <c r="C207" s="234"/>
      <c r="D207" s="227" t="s">
        <v>137</v>
      </c>
      <c r="E207" s="235" t="s">
        <v>19</v>
      </c>
      <c r="F207" s="236" t="s">
        <v>785</v>
      </c>
      <c r="G207" s="234"/>
      <c r="H207" s="235" t="s">
        <v>19</v>
      </c>
      <c r="I207" s="237"/>
      <c r="J207" s="234"/>
      <c r="K207" s="234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137</v>
      </c>
      <c r="AU207" s="242" t="s">
        <v>81</v>
      </c>
      <c r="AV207" s="13" t="s">
        <v>79</v>
      </c>
      <c r="AW207" s="13" t="s">
        <v>33</v>
      </c>
      <c r="AX207" s="13" t="s">
        <v>72</v>
      </c>
      <c r="AY207" s="242" t="s">
        <v>126</v>
      </c>
    </row>
    <row r="208" s="14" customFormat="1">
      <c r="A208" s="14"/>
      <c r="B208" s="243"/>
      <c r="C208" s="244"/>
      <c r="D208" s="227" t="s">
        <v>137</v>
      </c>
      <c r="E208" s="245" t="s">
        <v>19</v>
      </c>
      <c r="F208" s="246" t="s">
        <v>195</v>
      </c>
      <c r="G208" s="244"/>
      <c r="H208" s="247">
        <v>10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137</v>
      </c>
      <c r="AU208" s="253" t="s">
        <v>81</v>
      </c>
      <c r="AV208" s="14" t="s">
        <v>81</v>
      </c>
      <c r="AW208" s="14" t="s">
        <v>33</v>
      </c>
      <c r="AX208" s="14" t="s">
        <v>79</v>
      </c>
      <c r="AY208" s="253" t="s">
        <v>126</v>
      </c>
    </row>
    <row r="209" s="2" customFormat="1" ht="16.5" customHeight="1">
      <c r="A209" s="40"/>
      <c r="B209" s="41"/>
      <c r="C209" s="267" t="s">
        <v>249</v>
      </c>
      <c r="D209" s="267" t="s">
        <v>382</v>
      </c>
      <c r="E209" s="268" t="s">
        <v>894</v>
      </c>
      <c r="F209" s="269" t="s">
        <v>895</v>
      </c>
      <c r="G209" s="270" t="s">
        <v>635</v>
      </c>
      <c r="H209" s="271">
        <v>10.1</v>
      </c>
      <c r="I209" s="272"/>
      <c r="J209" s="273">
        <f>ROUND(I209*H209,2)</f>
        <v>0</v>
      </c>
      <c r="K209" s="269" t="s">
        <v>142</v>
      </c>
      <c r="L209" s="274"/>
      <c r="M209" s="275" t="s">
        <v>19</v>
      </c>
      <c r="N209" s="276" t="s">
        <v>43</v>
      </c>
      <c r="O209" s="86"/>
      <c r="P209" s="223">
        <f>O209*H209</f>
        <v>0</v>
      </c>
      <c r="Q209" s="223">
        <v>0.59999999999999998</v>
      </c>
      <c r="R209" s="223">
        <f>Q209*H209</f>
        <v>6.0599999999999996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181</v>
      </c>
      <c r="AT209" s="225" t="s">
        <v>382</v>
      </c>
      <c r="AU209" s="225" t="s">
        <v>81</v>
      </c>
      <c r="AY209" s="19" t="s">
        <v>126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79</v>
      </c>
      <c r="BK209" s="226">
        <f>ROUND(I209*H209,2)</f>
        <v>0</v>
      </c>
      <c r="BL209" s="19" t="s">
        <v>132</v>
      </c>
      <c r="BM209" s="225" t="s">
        <v>896</v>
      </c>
    </row>
    <row r="210" s="2" customFormat="1">
      <c r="A210" s="40"/>
      <c r="B210" s="41"/>
      <c r="C210" s="42"/>
      <c r="D210" s="227" t="s">
        <v>134</v>
      </c>
      <c r="E210" s="42"/>
      <c r="F210" s="228" t="s">
        <v>895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134</v>
      </c>
      <c r="AU210" s="19" t="s">
        <v>81</v>
      </c>
    </row>
    <row r="211" s="14" customFormat="1">
      <c r="A211" s="14"/>
      <c r="B211" s="243"/>
      <c r="C211" s="244"/>
      <c r="D211" s="227" t="s">
        <v>137</v>
      </c>
      <c r="E211" s="244"/>
      <c r="F211" s="246" t="s">
        <v>897</v>
      </c>
      <c r="G211" s="244"/>
      <c r="H211" s="247">
        <v>10.1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137</v>
      </c>
      <c r="AU211" s="253" t="s">
        <v>81</v>
      </c>
      <c r="AV211" s="14" t="s">
        <v>81</v>
      </c>
      <c r="AW211" s="14" t="s">
        <v>4</v>
      </c>
      <c r="AX211" s="14" t="s">
        <v>79</v>
      </c>
      <c r="AY211" s="253" t="s">
        <v>126</v>
      </c>
    </row>
    <row r="212" s="2" customFormat="1" ht="16.5" customHeight="1">
      <c r="A212" s="40"/>
      <c r="B212" s="41"/>
      <c r="C212" s="267" t="s">
        <v>255</v>
      </c>
      <c r="D212" s="267" t="s">
        <v>382</v>
      </c>
      <c r="E212" s="268" t="s">
        <v>898</v>
      </c>
      <c r="F212" s="269" t="s">
        <v>899</v>
      </c>
      <c r="G212" s="270" t="s">
        <v>151</v>
      </c>
      <c r="H212" s="271">
        <v>8</v>
      </c>
      <c r="I212" s="272"/>
      <c r="J212" s="273">
        <f>ROUND(I212*H212,2)</f>
        <v>0</v>
      </c>
      <c r="K212" s="269" t="s">
        <v>142</v>
      </c>
      <c r="L212" s="274"/>
      <c r="M212" s="275" t="s">
        <v>19</v>
      </c>
      <c r="N212" s="276" t="s">
        <v>43</v>
      </c>
      <c r="O212" s="86"/>
      <c r="P212" s="223">
        <f>O212*H212</f>
        <v>0</v>
      </c>
      <c r="Q212" s="223">
        <v>0.040000000000000001</v>
      </c>
      <c r="R212" s="223">
        <f>Q212*H212</f>
        <v>0.32000000000000001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181</v>
      </c>
      <c r="AT212" s="225" t="s">
        <v>382</v>
      </c>
      <c r="AU212" s="225" t="s">
        <v>81</v>
      </c>
      <c r="AY212" s="19" t="s">
        <v>126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79</v>
      </c>
      <c r="BK212" s="226">
        <f>ROUND(I212*H212,2)</f>
        <v>0</v>
      </c>
      <c r="BL212" s="19" t="s">
        <v>132</v>
      </c>
      <c r="BM212" s="225" t="s">
        <v>900</v>
      </c>
    </row>
    <row r="213" s="2" customFormat="1">
      <c r="A213" s="40"/>
      <c r="B213" s="41"/>
      <c r="C213" s="42"/>
      <c r="D213" s="227" t="s">
        <v>134</v>
      </c>
      <c r="E213" s="42"/>
      <c r="F213" s="228" t="s">
        <v>899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134</v>
      </c>
      <c r="AU213" s="19" t="s">
        <v>81</v>
      </c>
    </row>
    <row r="214" s="12" customFormat="1" ht="22.8" customHeight="1">
      <c r="A214" s="12"/>
      <c r="B214" s="198"/>
      <c r="C214" s="199"/>
      <c r="D214" s="200" t="s">
        <v>71</v>
      </c>
      <c r="E214" s="212" t="s">
        <v>662</v>
      </c>
      <c r="F214" s="212" t="s">
        <v>663</v>
      </c>
      <c r="G214" s="199"/>
      <c r="H214" s="199"/>
      <c r="I214" s="202"/>
      <c r="J214" s="213">
        <f>BK214</f>
        <v>0</v>
      </c>
      <c r="K214" s="199"/>
      <c r="L214" s="204"/>
      <c r="M214" s="205"/>
      <c r="N214" s="206"/>
      <c r="O214" s="206"/>
      <c r="P214" s="207">
        <f>SUM(P215:P217)</f>
        <v>0</v>
      </c>
      <c r="Q214" s="206"/>
      <c r="R214" s="207">
        <f>SUM(R215:R217)</f>
        <v>0</v>
      </c>
      <c r="S214" s="206"/>
      <c r="T214" s="208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79</v>
      </c>
      <c r="AT214" s="210" t="s">
        <v>71</v>
      </c>
      <c r="AU214" s="210" t="s">
        <v>79</v>
      </c>
      <c r="AY214" s="209" t="s">
        <v>126</v>
      </c>
      <c r="BK214" s="211">
        <f>SUM(BK215:BK217)</f>
        <v>0</v>
      </c>
    </row>
    <row r="215" s="2" customFormat="1" ht="16.5" customHeight="1">
      <c r="A215" s="40"/>
      <c r="B215" s="41"/>
      <c r="C215" s="214" t="s">
        <v>261</v>
      </c>
      <c r="D215" s="214" t="s">
        <v>128</v>
      </c>
      <c r="E215" s="215" t="s">
        <v>901</v>
      </c>
      <c r="F215" s="216" t="s">
        <v>902</v>
      </c>
      <c r="G215" s="217" t="s">
        <v>341</v>
      </c>
      <c r="H215" s="218">
        <v>119.95399999999999</v>
      </c>
      <c r="I215" s="219"/>
      <c r="J215" s="220">
        <f>ROUND(I215*H215,2)</f>
        <v>0</v>
      </c>
      <c r="K215" s="216" t="s">
        <v>142</v>
      </c>
      <c r="L215" s="46"/>
      <c r="M215" s="221" t="s">
        <v>19</v>
      </c>
      <c r="N215" s="222" t="s">
        <v>43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132</v>
      </c>
      <c r="AT215" s="225" t="s">
        <v>128</v>
      </c>
      <c r="AU215" s="225" t="s">
        <v>81</v>
      </c>
      <c r="AY215" s="19" t="s">
        <v>126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79</v>
      </c>
      <c r="BK215" s="226">
        <f>ROUND(I215*H215,2)</f>
        <v>0</v>
      </c>
      <c r="BL215" s="19" t="s">
        <v>132</v>
      </c>
      <c r="BM215" s="225" t="s">
        <v>903</v>
      </c>
    </row>
    <row r="216" s="2" customFormat="1">
      <c r="A216" s="40"/>
      <c r="B216" s="41"/>
      <c r="C216" s="42"/>
      <c r="D216" s="227" t="s">
        <v>134</v>
      </c>
      <c r="E216" s="42"/>
      <c r="F216" s="228" t="s">
        <v>904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134</v>
      </c>
      <c r="AU216" s="19" t="s">
        <v>81</v>
      </c>
    </row>
    <row r="217" s="2" customFormat="1">
      <c r="A217" s="40"/>
      <c r="B217" s="41"/>
      <c r="C217" s="42"/>
      <c r="D217" s="254" t="s">
        <v>145</v>
      </c>
      <c r="E217" s="42"/>
      <c r="F217" s="255" t="s">
        <v>905</v>
      </c>
      <c r="G217" s="42"/>
      <c r="H217" s="42"/>
      <c r="I217" s="229"/>
      <c r="J217" s="42"/>
      <c r="K217" s="42"/>
      <c r="L217" s="46"/>
      <c r="M217" s="277"/>
      <c r="N217" s="278"/>
      <c r="O217" s="279"/>
      <c r="P217" s="279"/>
      <c r="Q217" s="279"/>
      <c r="R217" s="279"/>
      <c r="S217" s="279"/>
      <c r="T217" s="28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145</v>
      </c>
      <c r="AU217" s="19" t="s">
        <v>81</v>
      </c>
    </row>
    <row r="218" s="2" customFormat="1" ht="6.96" customHeight="1">
      <c r="A218" s="40"/>
      <c r="B218" s="61"/>
      <c r="C218" s="62"/>
      <c r="D218" s="62"/>
      <c r="E218" s="62"/>
      <c r="F218" s="62"/>
      <c r="G218" s="62"/>
      <c r="H218" s="62"/>
      <c r="I218" s="62"/>
      <c r="J218" s="62"/>
      <c r="K218" s="62"/>
      <c r="L218" s="46"/>
      <c r="M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</row>
  </sheetData>
  <sheetProtection sheet="1" autoFilter="0" formatColumns="0" formatRows="0" objects="1" scenarios="1" spinCount="100000" saltValue="vEOE/BZ5pvh0OEAsEygFvro6EQgXcj0GJAjG5A5a6C3UHG1owRY2b+T8f/yOGN8BiDjwAowLU4ysR6fLrtIzSg==" hashValue="7ZMOt08HwaGnPLuekqzVlCmooeNR+6ZVmZavtHIA8qCbHkV8rKZ+aAMAv96SrlQEgzgRYTTrKN7svhOAnm+M7w==" algorithmName="SHA-512" password="C7D0"/>
  <autoFilter ref="C90:K2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4_02/132251252"/>
    <hyperlink ref="F103" r:id="rId2" display="https://podminky.urs.cz/item/CS_URS_2024_02/162751117"/>
    <hyperlink ref="F111" r:id="rId3" display="https://podminky.urs.cz/item/CS_URS_2024_02/162751119"/>
    <hyperlink ref="F116" r:id="rId4" display="https://podminky.urs.cz/item/CS_URS_2024_02/171201231"/>
    <hyperlink ref="F120" r:id="rId5" display="https://podminky.urs.cz/item/CS_URS_2024_02/171251201"/>
    <hyperlink ref="F127" r:id="rId6" display="https://podminky.urs.cz/item/CS_URS_2024_02/175151101"/>
    <hyperlink ref="F146" r:id="rId7" display="https://podminky.urs.cz/item/CS_URS_2024_02/359901111"/>
    <hyperlink ref="F151" r:id="rId8" display="https://podminky.urs.cz/item/CS_URS_2024_02/380316132"/>
    <hyperlink ref="F157" r:id="rId9" display="https://podminky.urs.cz/item/CS_URS_2024_02/380356231"/>
    <hyperlink ref="F163" r:id="rId10" display="https://podminky.urs.cz/item/CS_URS_2024_02/380356232"/>
    <hyperlink ref="F170" r:id="rId11" display="https://podminky.urs.cz/item/CS_URS_2024_02/451317112"/>
    <hyperlink ref="F176" r:id="rId12" display="https://podminky.urs.cz/item/CS_URS_2024_02/451573111"/>
    <hyperlink ref="F182" r:id="rId13" display="https://podminky.urs.cz/item/CS_URS_2024_02/452312141"/>
    <hyperlink ref="F191" r:id="rId14" display="https://podminky.urs.cz/item/CS_URS_2024_02/465511511"/>
    <hyperlink ref="F198" r:id="rId15" display="https://podminky.urs.cz/item/CS_URS_2024_02/919441221"/>
    <hyperlink ref="F205" r:id="rId16" display="https://podminky.urs.cz/item/CS_URS_2024_02/919521140"/>
    <hyperlink ref="F217" r:id="rId17" display="https://podminky.urs.cz/item/CS_URS_2024_02/9982713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polní cesty HC1-R, Mařín u Jevíčka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906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907</v>
      </c>
      <c r="G12" s="40"/>
      <c r="H12" s="40"/>
      <c r="I12" s="144" t="s">
        <v>23</v>
      </c>
      <c r="J12" s="148" t="str">
        <f>'Rekapitulace stavby'!AN8</f>
        <v>28. 8. 2024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>Město Jevíčko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>BETA PROJEKT s.r.o.</v>
      </c>
      <c r="F21" s="40"/>
      <c r="G21" s="40"/>
      <c r="H21" s="40"/>
      <c r="I21" s="144" t="s">
        <v>28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>Ing. Jan Březina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36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38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40</v>
      </c>
      <c r="G32" s="40"/>
      <c r="H32" s="40"/>
      <c r="I32" s="156" t="s">
        <v>39</v>
      </c>
      <c r="J32" s="156" t="s">
        <v>41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42</v>
      </c>
      <c r="E33" s="144" t="s">
        <v>43</v>
      </c>
      <c r="F33" s="158">
        <f>ROUND((SUM(BE81:BE155)),  2)</f>
        <v>0</v>
      </c>
      <c r="G33" s="40"/>
      <c r="H33" s="40"/>
      <c r="I33" s="159">
        <v>0.20999999999999999</v>
      </c>
      <c r="J33" s="158">
        <f>ROUND(((SUM(BE81:BE155))*I33),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44</v>
      </c>
      <c r="F34" s="158">
        <f>ROUND((SUM(BF81:BF155)),  2)</f>
        <v>0</v>
      </c>
      <c r="G34" s="40"/>
      <c r="H34" s="40"/>
      <c r="I34" s="159">
        <v>0.12</v>
      </c>
      <c r="J34" s="158">
        <f>ROUND(((SUM(BF81:BF155))*I34),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45</v>
      </c>
      <c r="F35" s="158">
        <f>ROUND((SUM(BG81:BG155)),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46</v>
      </c>
      <c r="F36" s="158">
        <f>ROUND((SUM(BH81:BH155)),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ROUND((SUM(BI81:BI155)),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Rekonstrukce polní cesty HC1-R, Mařín u Jevíčka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28. 8. 2024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Jevíčko</v>
      </c>
      <c r="G54" s="42"/>
      <c r="H54" s="42"/>
      <c r="I54" s="34" t="s">
        <v>31</v>
      </c>
      <c r="J54" s="38" t="str">
        <f>E21</f>
        <v>BETA PROJEKT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Jan Březina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102</v>
      </c>
      <c r="D57" s="173"/>
      <c r="E57" s="173"/>
      <c r="F57" s="173"/>
      <c r="G57" s="173"/>
      <c r="H57" s="173"/>
      <c r="I57" s="173"/>
      <c r="J57" s="174" t="s">
        <v>103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76"/>
      <c r="C60" s="177"/>
      <c r="D60" s="178" t="s">
        <v>908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6"/>
      <c r="C61" s="177"/>
      <c r="D61" s="178" t="s">
        <v>909</v>
      </c>
      <c r="E61" s="179"/>
      <c r="F61" s="179"/>
      <c r="G61" s="179"/>
      <c r="H61" s="179"/>
      <c r="I61" s="179"/>
      <c r="J61" s="180">
        <f>J107</f>
        <v>0</v>
      </c>
      <c r="K61" s="177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111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1" t="str">
        <f>E7</f>
        <v>Rekonstrukce polní cesty HC1-R, Mařín u Jevíčka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97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VON - Vedlejší a ostatní náklady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28. 8. 2024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4" t="s">
        <v>25</v>
      </c>
      <c r="D77" s="42"/>
      <c r="E77" s="42"/>
      <c r="F77" s="29" t="str">
        <f>E15</f>
        <v>Město Jevíčko</v>
      </c>
      <c r="G77" s="42"/>
      <c r="H77" s="42"/>
      <c r="I77" s="34" t="s">
        <v>31</v>
      </c>
      <c r="J77" s="38" t="str">
        <f>E21</f>
        <v>BETA PROJEKT s.r.o.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Ing. Jan Březina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112</v>
      </c>
      <c r="D80" s="190" t="s">
        <v>57</v>
      </c>
      <c r="E80" s="190" t="s">
        <v>53</v>
      </c>
      <c r="F80" s="190" t="s">
        <v>54</v>
      </c>
      <c r="G80" s="190" t="s">
        <v>113</v>
      </c>
      <c r="H80" s="190" t="s">
        <v>114</v>
      </c>
      <c r="I80" s="190" t="s">
        <v>115</v>
      </c>
      <c r="J80" s="190" t="s">
        <v>103</v>
      </c>
      <c r="K80" s="191" t="s">
        <v>116</v>
      </c>
      <c r="L80" s="192"/>
      <c r="M80" s="94" t="s">
        <v>19</v>
      </c>
      <c r="N80" s="95" t="s">
        <v>42</v>
      </c>
      <c r="O80" s="95" t="s">
        <v>117</v>
      </c>
      <c r="P80" s="95" t="s">
        <v>118</v>
      </c>
      <c r="Q80" s="95" t="s">
        <v>119</v>
      </c>
      <c r="R80" s="95" t="s">
        <v>120</v>
      </c>
      <c r="S80" s="95" t="s">
        <v>121</v>
      </c>
      <c r="T80" s="96" t="s">
        <v>122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123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P82+P107</f>
        <v>0</v>
      </c>
      <c r="Q81" s="98"/>
      <c r="R81" s="195">
        <f>R82+R107</f>
        <v>0</v>
      </c>
      <c r="S81" s="98"/>
      <c r="T81" s="196">
        <f>T82+T107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104</v>
      </c>
      <c r="BK81" s="197">
        <f>BK82+BK107</f>
        <v>0</v>
      </c>
    </row>
    <row r="82" s="12" customFormat="1" ht="25.92" customHeight="1">
      <c r="A82" s="12"/>
      <c r="B82" s="198"/>
      <c r="C82" s="199"/>
      <c r="D82" s="200" t="s">
        <v>71</v>
      </c>
      <c r="E82" s="201" t="s">
        <v>910</v>
      </c>
      <c r="F82" s="201" t="s">
        <v>911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SUM(P83:P106)</f>
        <v>0</v>
      </c>
      <c r="Q82" s="206"/>
      <c r="R82" s="207">
        <f>SUM(R83:R106)</f>
        <v>0</v>
      </c>
      <c r="S82" s="206"/>
      <c r="T82" s="208">
        <f>SUM(T83:T106)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79</v>
      </c>
      <c r="AT82" s="210" t="s">
        <v>71</v>
      </c>
      <c r="AU82" s="210" t="s">
        <v>72</v>
      </c>
      <c r="AY82" s="209" t="s">
        <v>126</v>
      </c>
      <c r="BK82" s="211">
        <f>SUM(BK83:BK106)</f>
        <v>0</v>
      </c>
    </row>
    <row r="83" s="2" customFormat="1" ht="24.15" customHeight="1">
      <c r="A83" s="40"/>
      <c r="B83" s="41"/>
      <c r="C83" s="214" t="s">
        <v>79</v>
      </c>
      <c r="D83" s="214" t="s">
        <v>128</v>
      </c>
      <c r="E83" s="215" t="s">
        <v>912</v>
      </c>
      <c r="F83" s="216" t="s">
        <v>913</v>
      </c>
      <c r="G83" s="217" t="s">
        <v>914</v>
      </c>
      <c r="H83" s="218">
        <v>1</v>
      </c>
      <c r="I83" s="219"/>
      <c r="J83" s="220">
        <f>ROUND(I83*H83,2)</f>
        <v>0</v>
      </c>
      <c r="K83" s="216" t="s">
        <v>19</v>
      </c>
      <c r="L83" s="46"/>
      <c r="M83" s="221" t="s">
        <v>19</v>
      </c>
      <c r="N83" s="222" t="s">
        <v>43</v>
      </c>
      <c r="O83" s="86"/>
      <c r="P83" s="223">
        <f>O83*H83</f>
        <v>0</v>
      </c>
      <c r="Q83" s="223">
        <v>0</v>
      </c>
      <c r="R83" s="223">
        <f>Q83*H83</f>
        <v>0</v>
      </c>
      <c r="S83" s="223">
        <v>0</v>
      </c>
      <c r="T83" s="224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25" t="s">
        <v>132</v>
      </c>
      <c r="AT83" s="225" t="s">
        <v>128</v>
      </c>
      <c r="AU83" s="225" t="s">
        <v>79</v>
      </c>
      <c r="AY83" s="19" t="s">
        <v>126</v>
      </c>
      <c r="BE83" s="226">
        <f>IF(N83="základní",J83,0)</f>
        <v>0</v>
      </c>
      <c r="BF83" s="226">
        <f>IF(N83="snížená",J83,0)</f>
        <v>0</v>
      </c>
      <c r="BG83" s="226">
        <f>IF(N83="zákl. přenesená",J83,0)</f>
        <v>0</v>
      </c>
      <c r="BH83" s="226">
        <f>IF(N83="sníž. přenesená",J83,0)</f>
        <v>0</v>
      </c>
      <c r="BI83" s="226">
        <f>IF(N83="nulová",J83,0)</f>
        <v>0</v>
      </c>
      <c r="BJ83" s="19" t="s">
        <v>79</v>
      </c>
      <c r="BK83" s="226">
        <f>ROUND(I83*H83,2)</f>
        <v>0</v>
      </c>
      <c r="BL83" s="19" t="s">
        <v>132</v>
      </c>
      <c r="BM83" s="225" t="s">
        <v>81</v>
      </c>
    </row>
    <row r="84" s="2" customFormat="1">
      <c r="A84" s="40"/>
      <c r="B84" s="41"/>
      <c r="C84" s="42"/>
      <c r="D84" s="227" t="s">
        <v>134</v>
      </c>
      <c r="E84" s="42"/>
      <c r="F84" s="228" t="s">
        <v>913</v>
      </c>
      <c r="G84" s="42"/>
      <c r="H84" s="42"/>
      <c r="I84" s="229"/>
      <c r="J84" s="42"/>
      <c r="K84" s="42"/>
      <c r="L84" s="46"/>
      <c r="M84" s="230"/>
      <c r="N84" s="231"/>
      <c r="O84" s="86"/>
      <c r="P84" s="86"/>
      <c r="Q84" s="86"/>
      <c r="R84" s="86"/>
      <c r="S84" s="86"/>
      <c r="T84" s="87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134</v>
      </c>
      <c r="AU84" s="19" t="s">
        <v>79</v>
      </c>
    </row>
    <row r="85" s="2" customFormat="1">
      <c r="A85" s="40"/>
      <c r="B85" s="41"/>
      <c r="C85" s="42"/>
      <c r="D85" s="227" t="s">
        <v>135</v>
      </c>
      <c r="E85" s="42"/>
      <c r="F85" s="232" t="s">
        <v>915</v>
      </c>
      <c r="G85" s="42"/>
      <c r="H85" s="42"/>
      <c r="I85" s="229"/>
      <c r="J85" s="42"/>
      <c r="K85" s="42"/>
      <c r="L85" s="46"/>
      <c r="M85" s="230"/>
      <c r="N85" s="231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135</v>
      </c>
      <c r="AU85" s="19" t="s">
        <v>79</v>
      </c>
    </row>
    <row r="86" s="2" customFormat="1" ht="24.15" customHeight="1">
      <c r="A86" s="40"/>
      <c r="B86" s="41"/>
      <c r="C86" s="214" t="s">
        <v>81</v>
      </c>
      <c r="D86" s="214" t="s">
        <v>128</v>
      </c>
      <c r="E86" s="215" t="s">
        <v>916</v>
      </c>
      <c r="F86" s="216" t="s">
        <v>917</v>
      </c>
      <c r="G86" s="217" t="s">
        <v>914</v>
      </c>
      <c r="H86" s="218">
        <v>1</v>
      </c>
      <c r="I86" s="219"/>
      <c r="J86" s="220">
        <f>ROUND(I86*H86,2)</f>
        <v>0</v>
      </c>
      <c r="K86" s="216" t="s">
        <v>19</v>
      </c>
      <c r="L86" s="46"/>
      <c r="M86" s="221" t="s">
        <v>19</v>
      </c>
      <c r="N86" s="222" t="s">
        <v>43</v>
      </c>
      <c r="O86" s="86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5" t="s">
        <v>132</v>
      </c>
      <c r="AT86" s="225" t="s">
        <v>128</v>
      </c>
      <c r="AU86" s="225" t="s">
        <v>79</v>
      </c>
      <c r="AY86" s="19" t="s">
        <v>126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9" t="s">
        <v>79</v>
      </c>
      <c r="BK86" s="226">
        <f>ROUND(I86*H86,2)</f>
        <v>0</v>
      </c>
      <c r="BL86" s="19" t="s">
        <v>132</v>
      </c>
      <c r="BM86" s="225" t="s">
        <v>132</v>
      </c>
    </row>
    <row r="87" s="2" customFormat="1">
      <c r="A87" s="40"/>
      <c r="B87" s="41"/>
      <c r="C87" s="42"/>
      <c r="D87" s="227" t="s">
        <v>134</v>
      </c>
      <c r="E87" s="42"/>
      <c r="F87" s="228" t="s">
        <v>917</v>
      </c>
      <c r="G87" s="42"/>
      <c r="H87" s="42"/>
      <c r="I87" s="229"/>
      <c r="J87" s="42"/>
      <c r="K87" s="42"/>
      <c r="L87" s="46"/>
      <c r="M87" s="230"/>
      <c r="N87" s="231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134</v>
      </c>
      <c r="AU87" s="19" t="s">
        <v>79</v>
      </c>
    </row>
    <row r="88" s="2" customFormat="1">
      <c r="A88" s="40"/>
      <c r="B88" s="41"/>
      <c r="C88" s="42"/>
      <c r="D88" s="227" t="s">
        <v>135</v>
      </c>
      <c r="E88" s="42"/>
      <c r="F88" s="232" t="s">
        <v>918</v>
      </c>
      <c r="G88" s="42"/>
      <c r="H88" s="42"/>
      <c r="I88" s="229"/>
      <c r="J88" s="42"/>
      <c r="K88" s="42"/>
      <c r="L88" s="46"/>
      <c r="M88" s="230"/>
      <c r="N88" s="231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135</v>
      </c>
      <c r="AU88" s="19" t="s">
        <v>79</v>
      </c>
    </row>
    <row r="89" s="2" customFormat="1" ht="24.15" customHeight="1">
      <c r="A89" s="40"/>
      <c r="B89" s="41"/>
      <c r="C89" s="214" t="s">
        <v>148</v>
      </c>
      <c r="D89" s="214" t="s">
        <v>128</v>
      </c>
      <c r="E89" s="215" t="s">
        <v>919</v>
      </c>
      <c r="F89" s="216" t="s">
        <v>920</v>
      </c>
      <c r="G89" s="217" t="s">
        <v>914</v>
      </c>
      <c r="H89" s="218">
        <v>1</v>
      </c>
      <c r="I89" s="219"/>
      <c r="J89" s="220">
        <f>ROUND(I89*H89,2)</f>
        <v>0</v>
      </c>
      <c r="K89" s="216" t="s">
        <v>19</v>
      </c>
      <c r="L89" s="46"/>
      <c r="M89" s="221" t="s">
        <v>19</v>
      </c>
      <c r="N89" s="222" t="s">
        <v>43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132</v>
      </c>
      <c r="AT89" s="225" t="s">
        <v>128</v>
      </c>
      <c r="AU89" s="225" t="s">
        <v>79</v>
      </c>
      <c r="AY89" s="19" t="s">
        <v>126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79</v>
      </c>
      <c r="BK89" s="226">
        <f>ROUND(I89*H89,2)</f>
        <v>0</v>
      </c>
      <c r="BL89" s="19" t="s">
        <v>132</v>
      </c>
      <c r="BM89" s="225" t="s">
        <v>169</v>
      </c>
    </row>
    <row r="90" s="2" customFormat="1">
      <c r="A90" s="40"/>
      <c r="B90" s="41"/>
      <c r="C90" s="42"/>
      <c r="D90" s="227" t="s">
        <v>134</v>
      </c>
      <c r="E90" s="42"/>
      <c r="F90" s="228" t="s">
        <v>920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134</v>
      </c>
      <c r="AU90" s="19" t="s">
        <v>79</v>
      </c>
    </row>
    <row r="91" s="2" customFormat="1">
      <c r="A91" s="40"/>
      <c r="B91" s="41"/>
      <c r="C91" s="42"/>
      <c r="D91" s="227" t="s">
        <v>135</v>
      </c>
      <c r="E91" s="42"/>
      <c r="F91" s="232" t="s">
        <v>921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135</v>
      </c>
      <c r="AU91" s="19" t="s">
        <v>79</v>
      </c>
    </row>
    <row r="92" s="2" customFormat="1" ht="24.15" customHeight="1">
      <c r="A92" s="40"/>
      <c r="B92" s="41"/>
      <c r="C92" s="214" t="s">
        <v>132</v>
      </c>
      <c r="D92" s="214" t="s">
        <v>128</v>
      </c>
      <c r="E92" s="215" t="s">
        <v>922</v>
      </c>
      <c r="F92" s="216" t="s">
        <v>923</v>
      </c>
      <c r="G92" s="217" t="s">
        <v>914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43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132</v>
      </c>
      <c r="AT92" s="225" t="s">
        <v>128</v>
      </c>
      <c r="AU92" s="225" t="s">
        <v>79</v>
      </c>
      <c r="AY92" s="19" t="s">
        <v>126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132</v>
      </c>
      <c r="BM92" s="225" t="s">
        <v>181</v>
      </c>
    </row>
    <row r="93" s="2" customFormat="1">
      <c r="A93" s="40"/>
      <c r="B93" s="41"/>
      <c r="C93" s="42"/>
      <c r="D93" s="227" t="s">
        <v>134</v>
      </c>
      <c r="E93" s="42"/>
      <c r="F93" s="228" t="s">
        <v>923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134</v>
      </c>
      <c r="AU93" s="19" t="s">
        <v>79</v>
      </c>
    </row>
    <row r="94" s="2" customFormat="1">
      <c r="A94" s="40"/>
      <c r="B94" s="41"/>
      <c r="C94" s="42"/>
      <c r="D94" s="227" t="s">
        <v>135</v>
      </c>
      <c r="E94" s="42"/>
      <c r="F94" s="232" t="s">
        <v>924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135</v>
      </c>
      <c r="AU94" s="19" t="s">
        <v>79</v>
      </c>
    </row>
    <row r="95" s="2" customFormat="1" ht="24.15" customHeight="1">
      <c r="A95" s="40"/>
      <c r="B95" s="41"/>
      <c r="C95" s="214" t="s">
        <v>163</v>
      </c>
      <c r="D95" s="214" t="s">
        <v>128</v>
      </c>
      <c r="E95" s="215" t="s">
        <v>925</v>
      </c>
      <c r="F95" s="216" t="s">
        <v>926</v>
      </c>
      <c r="G95" s="217" t="s">
        <v>914</v>
      </c>
      <c r="H95" s="218">
        <v>1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43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132</v>
      </c>
      <c r="AT95" s="225" t="s">
        <v>128</v>
      </c>
      <c r="AU95" s="225" t="s">
        <v>79</v>
      </c>
      <c r="AY95" s="19" t="s">
        <v>126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132</v>
      </c>
      <c r="BM95" s="225" t="s">
        <v>195</v>
      </c>
    </row>
    <row r="96" s="2" customFormat="1">
      <c r="A96" s="40"/>
      <c r="B96" s="41"/>
      <c r="C96" s="42"/>
      <c r="D96" s="227" t="s">
        <v>134</v>
      </c>
      <c r="E96" s="42"/>
      <c r="F96" s="228" t="s">
        <v>926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134</v>
      </c>
      <c r="AU96" s="19" t="s">
        <v>79</v>
      </c>
    </row>
    <row r="97" s="2" customFormat="1">
      <c r="A97" s="40"/>
      <c r="B97" s="41"/>
      <c r="C97" s="42"/>
      <c r="D97" s="227" t="s">
        <v>135</v>
      </c>
      <c r="E97" s="42"/>
      <c r="F97" s="232" t="s">
        <v>927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135</v>
      </c>
      <c r="AU97" s="19" t="s">
        <v>79</v>
      </c>
    </row>
    <row r="98" s="2" customFormat="1" ht="24.15" customHeight="1">
      <c r="A98" s="40"/>
      <c r="B98" s="41"/>
      <c r="C98" s="214" t="s">
        <v>169</v>
      </c>
      <c r="D98" s="214" t="s">
        <v>128</v>
      </c>
      <c r="E98" s="215" t="s">
        <v>928</v>
      </c>
      <c r="F98" s="216" t="s">
        <v>929</v>
      </c>
      <c r="G98" s="217" t="s">
        <v>914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43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132</v>
      </c>
      <c r="AT98" s="225" t="s">
        <v>128</v>
      </c>
      <c r="AU98" s="225" t="s">
        <v>79</v>
      </c>
      <c r="AY98" s="19" t="s">
        <v>126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132</v>
      </c>
      <c r="BM98" s="225" t="s">
        <v>8</v>
      </c>
    </row>
    <row r="99" s="2" customFormat="1">
      <c r="A99" s="40"/>
      <c r="B99" s="41"/>
      <c r="C99" s="42"/>
      <c r="D99" s="227" t="s">
        <v>134</v>
      </c>
      <c r="E99" s="42"/>
      <c r="F99" s="228" t="s">
        <v>929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134</v>
      </c>
      <c r="AU99" s="19" t="s">
        <v>79</v>
      </c>
    </row>
    <row r="100" s="2" customFormat="1">
      <c r="A100" s="40"/>
      <c r="B100" s="41"/>
      <c r="C100" s="42"/>
      <c r="D100" s="227" t="s">
        <v>135</v>
      </c>
      <c r="E100" s="42"/>
      <c r="F100" s="232" t="s">
        <v>930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135</v>
      </c>
      <c r="AU100" s="19" t="s">
        <v>79</v>
      </c>
    </row>
    <row r="101" s="2" customFormat="1" ht="24.15" customHeight="1">
      <c r="A101" s="40"/>
      <c r="B101" s="41"/>
      <c r="C101" s="214" t="s">
        <v>175</v>
      </c>
      <c r="D101" s="214" t="s">
        <v>128</v>
      </c>
      <c r="E101" s="215" t="s">
        <v>931</v>
      </c>
      <c r="F101" s="216" t="s">
        <v>932</v>
      </c>
      <c r="G101" s="217" t="s">
        <v>914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132</v>
      </c>
      <c r="AT101" s="225" t="s">
        <v>128</v>
      </c>
      <c r="AU101" s="225" t="s">
        <v>79</v>
      </c>
      <c r="AY101" s="19" t="s">
        <v>126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132</v>
      </c>
      <c r="BM101" s="225" t="s">
        <v>225</v>
      </c>
    </row>
    <row r="102" s="2" customFormat="1">
      <c r="A102" s="40"/>
      <c r="B102" s="41"/>
      <c r="C102" s="42"/>
      <c r="D102" s="227" t="s">
        <v>134</v>
      </c>
      <c r="E102" s="42"/>
      <c r="F102" s="228" t="s">
        <v>932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134</v>
      </c>
      <c r="AU102" s="19" t="s">
        <v>79</v>
      </c>
    </row>
    <row r="103" s="2" customFormat="1">
      <c r="A103" s="40"/>
      <c r="B103" s="41"/>
      <c r="C103" s="42"/>
      <c r="D103" s="227" t="s">
        <v>135</v>
      </c>
      <c r="E103" s="42"/>
      <c r="F103" s="232" t="s">
        <v>933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135</v>
      </c>
      <c r="AU103" s="19" t="s">
        <v>79</v>
      </c>
    </row>
    <row r="104" s="2" customFormat="1" ht="24.15" customHeight="1">
      <c r="A104" s="40"/>
      <c r="B104" s="41"/>
      <c r="C104" s="214" t="s">
        <v>181</v>
      </c>
      <c r="D104" s="214" t="s">
        <v>128</v>
      </c>
      <c r="E104" s="215" t="s">
        <v>934</v>
      </c>
      <c r="F104" s="216" t="s">
        <v>935</v>
      </c>
      <c r="G104" s="217" t="s">
        <v>914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132</v>
      </c>
      <c r="AT104" s="225" t="s">
        <v>128</v>
      </c>
      <c r="AU104" s="225" t="s">
        <v>79</v>
      </c>
      <c r="AY104" s="19" t="s">
        <v>126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132</v>
      </c>
      <c r="BM104" s="225" t="s">
        <v>237</v>
      </c>
    </row>
    <row r="105" s="2" customFormat="1">
      <c r="A105" s="40"/>
      <c r="B105" s="41"/>
      <c r="C105" s="42"/>
      <c r="D105" s="227" t="s">
        <v>134</v>
      </c>
      <c r="E105" s="42"/>
      <c r="F105" s="228" t="s">
        <v>935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134</v>
      </c>
      <c r="AU105" s="19" t="s">
        <v>79</v>
      </c>
    </row>
    <row r="106" s="2" customFormat="1">
      <c r="A106" s="40"/>
      <c r="B106" s="41"/>
      <c r="C106" s="42"/>
      <c r="D106" s="227" t="s">
        <v>135</v>
      </c>
      <c r="E106" s="42"/>
      <c r="F106" s="232" t="s">
        <v>936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135</v>
      </c>
      <c r="AU106" s="19" t="s">
        <v>79</v>
      </c>
    </row>
    <row r="107" s="12" customFormat="1" ht="25.92" customHeight="1">
      <c r="A107" s="12"/>
      <c r="B107" s="198"/>
      <c r="C107" s="199"/>
      <c r="D107" s="200" t="s">
        <v>71</v>
      </c>
      <c r="E107" s="201" t="s">
        <v>937</v>
      </c>
      <c r="F107" s="201" t="s">
        <v>938</v>
      </c>
      <c r="G107" s="199"/>
      <c r="H107" s="199"/>
      <c r="I107" s="202"/>
      <c r="J107" s="203">
        <f>BK107</f>
        <v>0</v>
      </c>
      <c r="K107" s="199"/>
      <c r="L107" s="204"/>
      <c r="M107" s="205"/>
      <c r="N107" s="206"/>
      <c r="O107" s="206"/>
      <c r="P107" s="207">
        <f>SUM(P108:P155)</f>
        <v>0</v>
      </c>
      <c r="Q107" s="206"/>
      <c r="R107" s="207">
        <f>SUM(R108:R155)</f>
        <v>0</v>
      </c>
      <c r="S107" s="206"/>
      <c r="T107" s="208">
        <f>SUM(T108:T155)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79</v>
      </c>
      <c r="AT107" s="210" t="s">
        <v>71</v>
      </c>
      <c r="AU107" s="210" t="s">
        <v>72</v>
      </c>
      <c r="AY107" s="209" t="s">
        <v>126</v>
      </c>
      <c r="BK107" s="211">
        <f>SUM(BK108:BK155)</f>
        <v>0</v>
      </c>
    </row>
    <row r="108" s="2" customFormat="1" ht="16.5" customHeight="1">
      <c r="A108" s="40"/>
      <c r="B108" s="41"/>
      <c r="C108" s="214" t="s">
        <v>189</v>
      </c>
      <c r="D108" s="214" t="s">
        <v>128</v>
      </c>
      <c r="E108" s="215" t="s">
        <v>939</v>
      </c>
      <c r="F108" s="216" t="s">
        <v>940</v>
      </c>
      <c r="G108" s="217" t="s">
        <v>620</v>
      </c>
      <c r="H108" s="218">
        <v>1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43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132</v>
      </c>
      <c r="AT108" s="225" t="s">
        <v>128</v>
      </c>
      <c r="AU108" s="225" t="s">
        <v>79</v>
      </c>
      <c r="AY108" s="19" t="s">
        <v>126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132</v>
      </c>
      <c r="BM108" s="225" t="s">
        <v>249</v>
      </c>
    </row>
    <row r="109" s="2" customFormat="1">
      <c r="A109" s="40"/>
      <c r="B109" s="41"/>
      <c r="C109" s="42"/>
      <c r="D109" s="227" t="s">
        <v>134</v>
      </c>
      <c r="E109" s="42"/>
      <c r="F109" s="228" t="s">
        <v>940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134</v>
      </c>
      <c r="AU109" s="19" t="s">
        <v>79</v>
      </c>
    </row>
    <row r="110" s="2" customFormat="1">
      <c r="A110" s="40"/>
      <c r="B110" s="41"/>
      <c r="C110" s="42"/>
      <c r="D110" s="227" t="s">
        <v>135</v>
      </c>
      <c r="E110" s="42"/>
      <c r="F110" s="232" t="s">
        <v>941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135</v>
      </c>
      <c r="AU110" s="19" t="s">
        <v>79</v>
      </c>
    </row>
    <row r="111" s="2" customFormat="1" ht="16.5" customHeight="1">
      <c r="A111" s="40"/>
      <c r="B111" s="41"/>
      <c r="C111" s="214" t="s">
        <v>195</v>
      </c>
      <c r="D111" s="214" t="s">
        <v>128</v>
      </c>
      <c r="E111" s="215" t="s">
        <v>942</v>
      </c>
      <c r="F111" s="216" t="s">
        <v>943</v>
      </c>
      <c r="G111" s="217" t="s">
        <v>620</v>
      </c>
      <c r="H111" s="218">
        <v>1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132</v>
      </c>
      <c r="AT111" s="225" t="s">
        <v>128</v>
      </c>
      <c r="AU111" s="225" t="s">
        <v>79</v>
      </c>
      <c r="AY111" s="19" t="s">
        <v>126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132</v>
      </c>
      <c r="BM111" s="225" t="s">
        <v>261</v>
      </c>
    </row>
    <row r="112" s="2" customFormat="1">
      <c r="A112" s="40"/>
      <c r="B112" s="41"/>
      <c r="C112" s="42"/>
      <c r="D112" s="227" t="s">
        <v>134</v>
      </c>
      <c r="E112" s="42"/>
      <c r="F112" s="228" t="s">
        <v>943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134</v>
      </c>
      <c r="AU112" s="19" t="s">
        <v>79</v>
      </c>
    </row>
    <row r="113" s="2" customFormat="1">
      <c r="A113" s="40"/>
      <c r="B113" s="41"/>
      <c r="C113" s="42"/>
      <c r="D113" s="227" t="s">
        <v>135</v>
      </c>
      <c r="E113" s="42"/>
      <c r="F113" s="232" t="s">
        <v>944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135</v>
      </c>
      <c r="AU113" s="19" t="s">
        <v>79</v>
      </c>
    </row>
    <row r="114" s="2" customFormat="1" ht="16.5" customHeight="1">
      <c r="A114" s="40"/>
      <c r="B114" s="41"/>
      <c r="C114" s="214" t="s">
        <v>162</v>
      </c>
      <c r="D114" s="214" t="s">
        <v>128</v>
      </c>
      <c r="E114" s="215" t="s">
        <v>945</v>
      </c>
      <c r="F114" s="216" t="s">
        <v>946</v>
      </c>
      <c r="G114" s="217" t="s">
        <v>620</v>
      </c>
      <c r="H114" s="218">
        <v>1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43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132</v>
      </c>
      <c r="AT114" s="225" t="s">
        <v>128</v>
      </c>
      <c r="AU114" s="225" t="s">
        <v>79</v>
      </c>
      <c r="AY114" s="19" t="s">
        <v>126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132</v>
      </c>
      <c r="BM114" s="225" t="s">
        <v>272</v>
      </c>
    </row>
    <row r="115" s="2" customFormat="1">
      <c r="A115" s="40"/>
      <c r="B115" s="41"/>
      <c r="C115" s="42"/>
      <c r="D115" s="227" t="s">
        <v>134</v>
      </c>
      <c r="E115" s="42"/>
      <c r="F115" s="228" t="s">
        <v>946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134</v>
      </c>
      <c r="AU115" s="19" t="s">
        <v>79</v>
      </c>
    </row>
    <row r="116" s="2" customFormat="1" ht="16.5" customHeight="1">
      <c r="A116" s="40"/>
      <c r="B116" s="41"/>
      <c r="C116" s="214" t="s">
        <v>8</v>
      </c>
      <c r="D116" s="214" t="s">
        <v>128</v>
      </c>
      <c r="E116" s="215" t="s">
        <v>947</v>
      </c>
      <c r="F116" s="216" t="s">
        <v>948</v>
      </c>
      <c r="G116" s="217" t="s">
        <v>620</v>
      </c>
      <c r="H116" s="218">
        <v>1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43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132</v>
      </c>
      <c r="AT116" s="225" t="s">
        <v>128</v>
      </c>
      <c r="AU116" s="225" t="s">
        <v>79</v>
      </c>
      <c r="AY116" s="19" t="s">
        <v>126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132</v>
      </c>
      <c r="BM116" s="225" t="s">
        <v>284</v>
      </c>
    </row>
    <row r="117" s="2" customFormat="1">
      <c r="A117" s="40"/>
      <c r="B117" s="41"/>
      <c r="C117" s="42"/>
      <c r="D117" s="227" t="s">
        <v>134</v>
      </c>
      <c r="E117" s="42"/>
      <c r="F117" s="228" t="s">
        <v>948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134</v>
      </c>
      <c r="AU117" s="19" t="s">
        <v>79</v>
      </c>
    </row>
    <row r="118" s="2" customFormat="1">
      <c r="A118" s="40"/>
      <c r="B118" s="41"/>
      <c r="C118" s="42"/>
      <c r="D118" s="227" t="s">
        <v>135</v>
      </c>
      <c r="E118" s="42"/>
      <c r="F118" s="232" t="s">
        <v>949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135</v>
      </c>
      <c r="AU118" s="19" t="s">
        <v>79</v>
      </c>
    </row>
    <row r="119" s="2" customFormat="1" ht="24.15" customHeight="1">
      <c r="A119" s="40"/>
      <c r="B119" s="41"/>
      <c r="C119" s="214" t="s">
        <v>212</v>
      </c>
      <c r="D119" s="214" t="s">
        <v>128</v>
      </c>
      <c r="E119" s="215" t="s">
        <v>950</v>
      </c>
      <c r="F119" s="216" t="s">
        <v>951</v>
      </c>
      <c r="G119" s="217" t="s">
        <v>620</v>
      </c>
      <c r="H119" s="218">
        <v>1</v>
      </c>
      <c r="I119" s="219"/>
      <c r="J119" s="220">
        <f>ROUND(I119*H119,2)</f>
        <v>0</v>
      </c>
      <c r="K119" s="216" t="s">
        <v>19</v>
      </c>
      <c r="L119" s="46"/>
      <c r="M119" s="221" t="s">
        <v>19</v>
      </c>
      <c r="N119" s="222" t="s">
        <v>43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132</v>
      </c>
      <c r="AT119" s="225" t="s">
        <v>128</v>
      </c>
      <c r="AU119" s="225" t="s">
        <v>79</v>
      </c>
      <c r="AY119" s="19" t="s">
        <v>126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132</v>
      </c>
      <c r="BM119" s="225" t="s">
        <v>188</v>
      </c>
    </row>
    <row r="120" s="2" customFormat="1">
      <c r="A120" s="40"/>
      <c r="B120" s="41"/>
      <c r="C120" s="42"/>
      <c r="D120" s="227" t="s">
        <v>134</v>
      </c>
      <c r="E120" s="42"/>
      <c r="F120" s="228" t="s">
        <v>951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134</v>
      </c>
      <c r="AU120" s="19" t="s">
        <v>79</v>
      </c>
    </row>
    <row r="121" s="2" customFormat="1" ht="24.15" customHeight="1">
      <c r="A121" s="40"/>
      <c r="B121" s="41"/>
      <c r="C121" s="214" t="s">
        <v>225</v>
      </c>
      <c r="D121" s="214" t="s">
        <v>128</v>
      </c>
      <c r="E121" s="215" t="s">
        <v>952</v>
      </c>
      <c r="F121" s="216" t="s">
        <v>953</v>
      </c>
      <c r="G121" s="217" t="s">
        <v>914</v>
      </c>
      <c r="H121" s="218">
        <v>1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43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132</v>
      </c>
      <c r="AT121" s="225" t="s">
        <v>128</v>
      </c>
      <c r="AU121" s="225" t="s">
        <v>79</v>
      </c>
      <c r="AY121" s="19" t="s">
        <v>126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132</v>
      </c>
      <c r="BM121" s="225" t="s">
        <v>308</v>
      </c>
    </row>
    <row r="122" s="2" customFormat="1">
      <c r="A122" s="40"/>
      <c r="B122" s="41"/>
      <c r="C122" s="42"/>
      <c r="D122" s="227" t="s">
        <v>134</v>
      </c>
      <c r="E122" s="42"/>
      <c r="F122" s="228" t="s">
        <v>953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134</v>
      </c>
      <c r="AU122" s="19" t="s">
        <v>79</v>
      </c>
    </row>
    <row r="123" s="2" customFormat="1">
      <c r="A123" s="40"/>
      <c r="B123" s="41"/>
      <c r="C123" s="42"/>
      <c r="D123" s="227" t="s">
        <v>135</v>
      </c>
      <c r="E123" s="42"/>
      <c r="F123" s="232" t="s">
        <v>954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135</v>
      </c>
      <c r="AU123" s="19" t="s">
        <v>79</v>
      </c>
    </row>
    <row r="124" s="2" customFormat="1" ht="24.15" customHeight="1">
      <c r="A124" s="40"/>
      <c r="B124" s="41"/>
      <c r="C124" s="214" t="s">
        <v>231</v>
      </c>
      <c r="D124" s="214" t="s">
        <v>128</v>
      </c>
      <c r="E124" s="215" t="s">
        <v>955</v>
      </c>
      <c r="F124" s="216" t="s">
        <v>956</v>
      </c>
      <c r="G124" s="217" t="s">
        <v>914</v>
      </c>
      <c r="H124" s="218">
        <v>1</v>
      </c>
      <c r="I124" s="219"/>
      <c r="J124" s="220">
        <f>ROUND(I124*H124,2)</f>
        <v>0</v>
      </c>
      <c r="K124" s="216" t="s">
        <v>19</v>
      </c>
      <c r="L124" s="46"/>
      <c r="M124" s="221" t="s">
        <v>19</v>
      </c>
      <c r="N124" s="222" t="s">
        <v>43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132</v>
      </c>
      <c r="AT124" s="225" t="s">
        <v>128</v>
      </c>
      <c r="AU124" s="225" t="s">
        <v>79</v>
      </c>
      <c r="AY124" s="19" t="s">
        <v>126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132</v>
      </c>
      <c r="BM124" s="225" t="s">
        <v>322</v>
      </c>
    </row>
    <row r="125" s="2" customFormat="1">
      <c r="A125" s="40"/>
      <c r="B125" s="41"/>
      <c r="C125" s="42"/>
      <c r="D125" s="227" t="s">
        <v>134</v>
      </c>
      <c r="E125" s="42"/>
      <c r="F125" s="228" t="s">
        <v>956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134</v>
      </c>
      <c r="AU125" s="19" t="s">
        <v>79</v>
      </c>
    </row>
    <row r="126" s="2" customFormat="1">
      <c r="A126" s="40"/>
      <c r="B126" s="41"/>
      <c r="C126" s="42"/>
      <c r="D126" s="227" t="s">
        <v>135</v>
      </c>
      <c r="E126" s="42"/>
      <c r="F126" s="232" t="s">
        <v>957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135</v>
      </c>
      <c r="AU126" s="19" t="s">
        <v>79</v>
      </c>
    </row>
    <row r="127" s="2" customFormat="1" ht="24.15" customHeight="1">
      <c r="A127" s="40"/>
      <c r="B127" s="41"/>
      <c r="C127" s="214" t="s">
        <v>237</v>
      </c>
      <c r="D127" s="214" t="s">
        <v>128</v>
      </c>
      <c r="E127" s="215" t="s">
        <v>958</v>
      </c>
      <c r="F127" s="216" t="s">
        <v>959</v>
      </c>
      <c r="G127" s="217" t="s">
        <v>914</v>
      </c>
      <c r="H127" s="218">
        <v>1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43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132</v>
      </c>
      <c r="AT127" s="225" t="s">
        <v>128</v>
      </c>
      <c r="AU127" s="225" t="s">
        <v>79</v>
      </c>
      <c r="AY127" s="19" t="s">
        <v>126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132</v>
      </c>
      <c r="BM127" s="225" t="s">
        <v>338</v>
      </c>
    </row>
    <row r="128" s="2" customFormat="1">
      <c r="A128" s="40"/>
      <c r="B128" s="41"/>
      <c r="C128" s="42"/>
      <c r="D128" s="227" t="s">
        <v>134</v>
      </c>
      <c r="E128" s="42"/>
      <c r="F128" s="228" t="s">
        <v>959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134</v>
      </c>
      <c r="AU128" s="19" t="s">
        <v>79</v>
      </c>
    </row>
    <row r="129" s="2" customFormat="1">
      <c r="A129" s="40"/>
      <c r="B129" s="41"/>
      <c r="C129" s="42"/>
      <c r="D129" s="227" t="s">
        <v>135</v>
      </c>
      <c r="E129" s="42"/>
      <c r="F129" s="232" t="s">
        <v>960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135</v>
      </c>
      <c r="AU129" s="19" t="s">
        <v>79</v>
      </c>
    </row>
    <row r="130" s="2" customFormat="1" ht="24.15" customHeight="1">
      <c r="A130" s="40"/>
      <c r="B130" s="41"/>
      <c r="C130" s="214" t="s">
        <v>243</v>
      </c>
      <c r="D130" s="214" t="s">
        <v>128</v>
      </c>
      <c r="E130" s="215" t="s">
        <v>961</v>
      </c>
      <c r="F130" s="216" t="s">
        <v>962</v>
      </c>
      <c r="G130" s="217" t="s">
        <v>914</v>
      </c>
      <c r="H130" s="218">
        <v>1</v>
      </c>
      <c r="I130" s="219"/>
      <c r="J130" s="220">
        <f>ROUND(I130*H130,2)</f>
        <v>0</v>
      </c>
      <c r="K130" s="216" t="s">
        <v>19</v>
      </c>
      <c r="L130" s="46"/>
      <c r="M130" s="221" t="s">
        <v>19</v>
      </c>
      <c r="N130" s="222" t="s">
        <v>43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132</v>
      </c>
      <c r="AT130" s="225" t="s">
        <v>128</v>
      </c>
      <c r="AU130" s="225" t="s">
        <v>79</v>
      </c>
      <c r="AY130" s="19" t="s">
        <v>126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132</v>
      </c>
      <c r="BM130" s="225" t="s">
        <v>355</v>
      </c>
    </row>
    <row r="131" s="2" customFormat="1">
      <c r="A131" s="40"/>
      <c r="B131" s="41"/>
      <c r="C131" s="42"/>
      <c r="D131" s="227" t="s">
        <v>134</v>
      </c>
      <c r="E131" s="42"/>
      <c r="F131" s="228" t="s">
        <v>962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134</v>
      </c>
      <c r="AU131" s="19" t="s">
        <v>79</v>
      </c>
    </row>
    <row r="132" s="2" customFormat="1">
      <c r="A132" s="40"/>
      <c r="B132" s="41"/>
      <c r="C132" s="42"/>
      <c r="D132" s="227" t="s">
        <v>135</v>
      </c>
      <c r="E132" s="42"/>
      <c r="F132" s="232" t="s">
        <v>963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135</v>
      </c>
      <c r="AU132" s="19" t="s">
        <v>79</v>
      </c>
    </row>
    <row r="133" s="2" customFormat="1" ht="24.15" customHeight="1">
      <c r="A133" s="40"/>
      <c r="B133" s="41"/>
      <c r="C133" s="214" t="s">
        <v>249</v>
      </c>
      <c r="D133" s="214" t="s">
        <v>128</v>
      </c>
      <c r="E133" s="215" t="s">
        <v>964</v>
      </c>
      <c r="F133" s="216" t="s">
        <v>965</v>
      </c>
      <c r="G133" s="217" t="s">
        <v>914</v>
      </c>
      <c r="H133" s="218">
        <v>1</v>
      </c>
      <c r="I133" s="219"/>
      <c r="J133" s="220">
        <f>ROUND(I133*H133,2)</f>
        <v>0</v>
      </c>
      <c r="K133" s="216" t="s">
        <v>19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132</v>
      </c>
      <c r="AT133" s="225" t="s">
        <v>128</v>
      </c>
      <c r="AU133" s="225" t="s">
        <v>79</v>
      </c>
      <c r="AY133" s="19" t="s">
        <v>126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132</v>
      </c>
      <c r="BM133" s="225" t="s">
        <v>375</v>
      </c>
    </row>
    <row r="134" s="2" customFormat="1">
      <c r="A134" s="40"/>
      <c r="B134" s="41"/>
      <c r="C134" s="42"/>
      <c r="D134" s="227" t="s">
        <v>134</v>
      </c>
      <c r="E134" s="42"/>
      <c r="F134" s="228" t="s">
        <v>965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134</v>
      </c>
      <c r="AU134" s="19" t="s">
        <v>79</v>
      </c>
    </row>
    <row r="135" s="2" customFormat="1">
      <c r="A135" s="40"/>
      <c r="B135" s="41"/>
      <c r="C135" s="42"/>
      <c r="D135" s="227" t="s">
        <v>135</v>
      </c>
      <c r="E135" s="42"/>
      <c r="F135" s="232" t="s">
        <v>966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135</v>
      </c>
      <c r="AU135" s="19" t="s">
        <v>79</v>
      </c>
    </row>
    <row r="136" s="2" customFormat="1" ht="24.15" customHeight="1">
      <c r="A136" s="40"/>
      <c r="B136" s="41"/>
      <c r="C136" s="214" t="s">
        <v>255</v>
      </c>
      <c r="D136" s="214" t="s">
        <v>128</v>
      </c>
      <c r="E136" s="215" t="s">
        <v>967</v>
      </c>
      <c r="F136" s="216" t="s">
        <v>968</v>
      </c>
      <c r="G136" s="217" t="s">
        <v>914</v>
      </c>
      <c r="H136" s="218">
        <v>1</v>
      </c>
      <c r="I136" s="219"/>
      <c r="J136" s="220">
        <f>ROUND(I136*H136,2)</f>
        <v>0</v>
      </c>
      <c r="K136" s="216" t="s">
        <v>19</v>
      </c>
      <c r="L136" s="46"/>
      <c r="M136" s="221" t="s">
        <v>19</v>
      </c>
      <c r="N136" s="222" t="s">
        <v>43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132</v>
      </c>
      <c r="AT136" s="225" t="s">
        <v>128</v>
      </c>
      <c r="AU136" s="225" t="s">
        <v>79</v>
      </c>
      <c r="AY136" s="19" t="s">
        <v>126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132</v>
      </c>
      <c r="BM136" s="225" t="s">
        <v>388</v>
      </c>
    </row>
    <row r="137" s="2" customFormat="1">
      <c r="A137" s="40"/>
      <c r="B137" s="41"/>
      <c r="C137" s="42"/>
      <c r="D137" s="227" t="s">
        <v>134</v>
      </c>
      <c r="E137" s="42"/>
      <c r="F137" s="228" t="s">
        <v>968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134</v>
      </c>
      <c r="AU137" s="19" t="s">
        <v>79</v>
      </c>
    </row>
    <row r="138" s="2" customFormat="1">
      <c r="A138" s="40"/>
      <c r="B138" s="41"/>
      <c r="C138" s="42"/>
      <c r="D138" s="227" t="s">
        <v>135</v>
      </c>
      <c r="E138" s="42"/>
      <c r="F138" s="232" t="s">
        <v>969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135</v>
      </c>
      <c r="AU138" s="19" t="s">
        <v>79</v>
      </c>
    </row>
    <row r="139" s="2" customFormat="1" ht="24.15" customHeight="1">
      <c r="A139" s="40"/>
      <c r="B139" s="41"/>
      <c r="C139" s="214" t="s">
        <v>261</v>
      </c>
      <c r="D139" s="214" t="s">
        <v>128</v>
      </c>
      <c r="E139" s="215" t="s">
        <v>970</v>
      </c>
      <c r="F139" s="216" t="s">
        <v>971</v>
      </c>
      <c r="G139" s="217" t="s">
        <v>914</v>
      </c>
      <c r="H139" s="218">
        <v>1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132</v>
      </c>
      <c r="AT139" s="225" t="s">
        <v>128</v>
      </c>
      <c r="AU139" s="225" t="s">
        <v>79</v>
      </c>
      <c r="AY139" s="19" t="s">
        <v>126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132</v>
      </c>
      <c r="BM139" s="225" t="s">
        <v>400</v>
      </c>
    </row>
    <row r="140" s="2" customFormat="1">
      <c r="A140" s="40"/>
      <c r="B140" s="41"/>
      <c r="C140" s="42"/>
      <c r="D140" s="227" t="s">
        <v>134</v>
      </c>
      <c r="E140" s="42"/>
      <c r="F140" s="228" t="s">
        <v>971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134</v>
      </c>
      <c r="AU140" s="19" t="s">
        <v>79</v>
      </c>
    </row>
    <row r="141" s="2" customFormat="1">
      <c r="A141" s="40"/>
      <c r="B141" s="41"/>
      <c r="C141" s="42"/>
      <c r="D141" s="227" t="s">
        <v>135</v>
      </c>
      <c r="E141" s="42"/>
      <c r="F141" s="232" t="s">
        <v>972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135</v>
      </c>
      <c r="AU141" s="19" t="s">
        <v>79</v>
      </c>
    </row>
    <row r="142" s="2" customFormat="1" ht="24.15" customHeight="1">
      <c r="A142" s="40"/>
      <c r="B142" s="41"/>
      <c r="C142" s="214" t="s">
        <v>7</v>
      </c>
      <c r="D142" s="214" t="s">
        <v>128</v>
      </c>
      <c r="E142" s="215" t="s">
        <v>973</v>
      </c>
      <c r="F142" s="216" t="s">
        <v>974</v>
      </c>
      <c r="G142" s="217" t="s">
        <v>914</v>
      </c>
      <c r="H142" s="218">
        <v>1</v>
      </c>
      <c r="I142" s="219"/>
      <c r="J142" s="220">
        <f>ROUND(I142*H142,2)</f>
        <v>0</v>
      </c>
      <c r="K142" s="216" t="s">
        <v>19</v>
      </c>
      <c r="L142" s="46"/>
      <c r="M142" s="221" t="s">
        <v>19</v>
      </c>
      <c r="N142" s="222" t="s">
        <v>43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132</v>
      </c>
      <c r="AT142" s="225" t="s">
        <v>128</v>
      </c>
      <c r="AU142" s="225" t="s">
        <v>79</v>
      </c>
      <c r="AY142" s="19" t="s">
        <v>126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132</v>
      </c>
      <c r="BM142" s="225" t="s">
        <v>412</v>
      </c>
    </row>
    <row r="143" s="2" customFormat="1">
      <c r="A143" s="40"/>
      <c r="B143" s="41"/>
      <c r="C143" s="42"/>
      <c r="D143" s="227" t="s">
        <v>134</v>
      </c>
      <c r="E143" s="42"/>
      <c r="F143" s="228" t="s">
        <v>974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134</v>
      </c>
      <c r="AU143" s="19" t="s">
        <v>79</v>
      </c>
    </row>
    <row r="144" s="2" customFormat="1">
      <c r="A144" s="40"/>
      <c r="B144" s="41"/>
      <c r="C144" s="42"/>
      <c r="D144" s="227" t="s">
        <v>135</v>
      </c>
      <c r="E144" s="42"/>
      <c r="F144" s="232" t="s">
        <v>975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135</v>
      </c>
      <c r="AU144" s="19" t="s">
        <v>79</v>
      </c>
    </row>
    <row r="145" s="2" customFormat="1" ht="24.15" customHeight="1">
      <c r="A145" s="40"/>
      <c r="B145" s="41"/>
      <c r="C145" s="214" t="s">
        <v>272</v>
      </c>
      <c r="D145" s="214" t="s">
        <v>128</v>
      </c>
      <c r="E145" s="215" t="s">
        <v>976</v>
      </c>
      <c r="F145" s="216" t="s">
        <v>977</v>
      </c>
      <c r="G145" s="217" t="s">
        <v>914</v>
      </c>
      <c r="H145" s="218">
        <v>1</v>
      </c>
      <c r="I145" s="219"/>
      <c r="J145" s="220">
        <f>ROUND(I145*H145,2)</f>
        <v>0</v>
      </c>
      <c r="K145" s="216" t="s">
        <v>19</v>
      </c>
      <c r="L145" s="46"/>
      <c r="M145" s="221" t="s">
        <v>19</v>
      </c>
      <c r="N145" s="222" t="s">
        <v>43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132</v>
      </c>
      <c r="AT145" s="225" t="s">
        <v>128</v>
      </c>
      <c r="AU145" s="225" t="s">
        <v>79</v>
      </c>
      <c r="AY145" s="19" t="s">
        <v>126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132</v>
      </c>
      <c r="BM145" s="225" t="s">
        <v>424</v>
      </c>
    </row>
    <row r="146" s="2" customFormat="1">
      <c r="A146" s="40"/>
      <c r="B146" s="41"/>
      <c r="C146" s="42"/>
      <c r="D146" s="227" t="s">
        <v>134</v>
      </c>
      <c r="E146" s="42"/>
      <c r="F146" s="228" t="s">
        <v>977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134</v>
      </c>
      <c r="AU146" s="19" t="s">
        <v>79</v>
      </c>
    </row>
    <row r="147" s="2" customFormat="1">
      <c r="A147" s="40"/>
      <c r="B147" s="41"/>
      <c r="C147" s="42"/>
      <c r="D147" s="227" t="s">
        <v>135</v>
      </c>
      <c r="E147" s="42"/>
      <c r="F147" s="232" t="s">
        <v>978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135</v>
      </c>
      <c r="AU147" s="19" t="s">
        <v>79</v>
      </c>
    </row>
    <row r="148" s="2" customFormat="1" ht="24.15" customHeight="1">
      <c r="A148" s="40"/>
      <c r="B148" s="41"/>
      <c r="C148" s="214" t="s">
        <v>278</v>
      </c>
      <c r="D148" s="214" t="s">
        <v>128</v>
      </c>
      <c r="E148" s="215" t="s">
        <v>979</v>
      </c>
      <c r="F148" s="216" t="s">
        <v>980</v>
      </c>
      <c r="G148" s="217" t="s">
        <v>914</v>
      </c>
      <c r="H148" s="218">
        <v>1</v>
      </c>
      <c r="I148" s="219"/>
      <c r="J148" s="220">
        <f>ROUND(I148*H148,2)</f>
        <v>0</v>
      </c>
      <c r="K148" s="216" t="s">
        <v>19</v>
      </c>
      <c r="L148" s="46"/>
      <c r="M148" s="221" t="s">
        <v>19</v>
      </c>
      <c r="N148" s="222" t="s">
        <v>43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132</v>
      </c>
      <c r="AT148" s="225" t="s">
        <v>128</v>
      </c>
      <c r="AU148" s="225" t="s">
        <v>79</v>
      </c>
      <c r="AY148" s="19" t="s">
        <v>126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132</v>
      </c>
      <c r="BM148" s="225" t="s">
        <v>436</v>
      </c>
    </row>
    <row r="149" s="2" customFormat="1">
      <c r="A149" s="40"/>
      <c r="B149" s="41"/>
      <c r="C149" s="42"/>
      <c r="D149" s="227" t="s">
        <v>134</v>
      </c>
      <c r="E149" s="42"/>
      <c r="F149" s="228" t="s">
        <v>980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134</v>
      </c>
      <c r="AU149" s="19" t="s">
        <v>79</v>
      </c>
    </row>
    <row r="150" s="2" customFormat="1" ht="24.15" customHeight="1">
      <c r="A150" s="40"/>
      <c r="B150" s="41"/>
      <c r="C150" s="214" t="s">
        <v>284</v>
      </c>
      <c r="D150" s="214" t="s">
        <v>128</v>
      </c>
      <c r="E150" s="215" t="s">
        <v>981</v>
      </c>
      <c r="F150" s="216" t="s">
        <v>982</v>
      </c>
      <c r="G150" s="217" t="s">
        <v>914</v>
      </c>
      <c r="H150" s="218">
        <v>1</v>
      </c>
      <c r="I150" s="219"/>
      <c r="J150" s="220">
        <f>ROUND(I150*H150,2)</f>
        <v>0</v>
      </c>
      <c r="K150" s="216" t="s">
        <v>19</v>
      </c>
      <c r="L150" s="46"/>
      <c r="M150" s="221" t="s">
        <v>19</v>
      </c>
      <c r="N150" s="222" t="s">
        <v>43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132</v>
      </c>
      <c r="AT150" s="225" t="s">
        <v>128</v>
      </c>
      <c r="AU150" s="225" t="s">
        <v>79</v>
      </c>
      <c r="AY150" s="19" t="s">
        <v>126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132</v>
      </c>
      <c r="BM150" s="225" t="s">
        <v>447</v>
      </c>
    </row>
    <row r="151" s="2" customFormat="1">
      <c r="A151" s="40"/>
      <c r="B151" s="41"/>
      <c r="C151" s="42"/>
      <c r="D151" s="227" t="s">
        <v>134</v>
      </c>
      <c r="E151" s="42"/>
      <c r="F151" s="228" t="s">
        <v>982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134</v>
      </c>
      <c r="AU151" s="19" t="s">
        <v>79</v>
      </c>
    </row>
    <row r="152" s="2" customFormat="1">
      <c r="A152" s="40"/>
      <c r="B152" s="41"/>
      <c r="C152" s="42"/>
      <c r="D152" s="227" t="s">
        <v>135</v>
      </c>
      <c r="E152" s="42"/>
      <c r="F152" s="232" t="s">
        <v>983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135</v>
      </c>
      <c r="AU152" s="19" t="s">
        <v>79</v>
      </c>
    </row>
    <row r="153" s="2" customFormat="1" ht="16.5" customHeight="1">
      <c r="A153" s="40"/>
      <c r="B153" s="41"/>
      <c r="C153" s="214" t="s">
        <v>290</v>
      </c>
      <c r="D153" s="214" t="s">
        <v>128</v>
      </c>
      <c r="E153" s="215" t="s">
        <v>984</v>
      </c>
      <c r="F153" s="216" t="s">
        <v>985</v>
      </c>
      <c r="G153" s="217" t="s">
        <v>620</v>
      </c>
      <c r="H153" s="218">
        <v>1</v>
      </c>
      <c r="I153" s="219"/>
      <c r="J153" s="220">
        <f>ROUND(I153*H153,2)</f>
        <v>0</v>
      </c>
      <c r="K153" s="216" t="s">
        <v>19</v>
      </c>
      <c r="L153" s="46"/>
      <c r="M153" s="221" t="s">
        <v>19</v>
      </c>
      <c r="N153" s="222" t="s">
        <v>43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132</v>
      </c>
      <c r="AT153" s="225" t="s">
        <v>128</v>
      </c>
      <c r="AU153" s="225" t="s">
        <v>79</v>
      </c>
      <c r="AY153" s="19" t="s">
        <v>126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132</v>
      </c>
      <c r="BM153" s="225" t="s">
        <v>458</v>
      </c>
    </row>
    <row r="154" s="2" customFormat="1">
      <c r="A154" s="40"/>
      <c r="B154" s="41"/>
      <c r="C154" s="42"/>
      <c r="D154" s="227" t="s">
        <v>134</v>
      </c>
      <c r="E154" s="42"/>
      <c r="F154" s="228" t="s">
        <v>985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134</v>
      </c>
      <c r="AU154" s="19" t="s">
        <v>79</v>
      </c>
    </row>
    <row r="155" s="2" customFormat="1">
      <c r="A155" s="40"/>
      <c r="B155" s="41"/>
      <c r="C155" s="42"/>
      <c r="D155" s="227" t="s">
        <v>135</v>
      </c>
      <c r="E155" s="42"/>
      <c r="F155" s="232" t="s">
        <v>986</v>
      </c>
      <c r="G155" s="42"/>
      <c r="H155" s="42"/>
      <c r="I155" s="229"/>
      <c r="J155" s="42"/>
      <c r="K155" s="42"/>
      <c r="L155" s="46"/>
      <c r="M155" s="277"/>
      <c r="N155" s="278"/>
      <c r="O155" s="279"/>
      <c r="P155" s="279"/>
      <c r="Q155" s="279"/>
      <c r="R155" s="279"/>
      <c r="S155" s="279"/>
      <c r="T155" s="28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135</v>
      </c>
      <c r="AU155" s="19" t="s">
        <v>79</v>
      </c>
    </row>
    <row r="156" s="2" customFormat="1" ht="6.96" customHeight="1">
      <c r="A156" s="40"/>
      <c r="B156" s="61"/>
      <c r="C156" s="62"/>
      <c r="D156" s="62"/>
      <c r="E156" s="62"/>
      <c r="F156" s="62"/>
      <c r="G156" s="62"/>
      <c r="H156" s="62"/>
      <c r="I156" s="62"/>
      <c r="J156" s="62"/>
      <c r="K156" s="62"/>
      <c r="L156" s="46"/>
      <c r="M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</sheetData>
  <sheetProtection sheet="1" autoFilter="0" formatColumns="0" formatRows="0" objects="1" scenarios="1" spinCount="100000" saltValue="y1IiTyPcTdU5u7mSnwZX28ssM8G7S0RpC6mBPpBP1ky38+NGLns9crtPoG5+d45w/HI2ecsrOTa/yf/R7ZqSXA==" hashValue="dsaKzLavC+vZjioPol985xxENTSh9pn4N2aOqOJD/LVx5dmRdGAwSB7IoEO77ds2oIFpdhaWEoWe6Ny42flgDg==" algorithmName="SHA-512" password="C7D0"/>
  <autoFilter ref="C80:K15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987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988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989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990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991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992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993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994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995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996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997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78</v>
      </c>
      <c r="F18" s="292" t="s">
        <v>998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999</v>
      </c>
      <c r="F19" s="292" t="s">
        <v>1000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1001</v>
      </c>
      <c r="F20" s="292" t="s">
        <v>1002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93</v>
      </c>
      <c r="F21" s="292" t="s">
        <v>94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1003</v>
      </c>
      <c r="F22" s="292" t="s">
        <v>1004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85</v>
      </c>
      <c r="F23" s="292" t="s">
        <v>1005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1006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1007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1008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1009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1010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1011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1012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1013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1014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112</v>
      </c>
      <c r="F36" s="292"/>
      <c r="G36" s="292" t="s">
        <v>1015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1016</v>
      </c>
      <c r="F37" s="292"/>
      <c r="G37" s="292" t="s">
        <v>1017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53</v>
      </c>
      <c r="F38" s="292"/>
      <c r="G38" s="292" t="s">
        <v>1018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54</v>
      </c>
      <c r="F39" s="292"/>
      <c r="G39" s="292" t="s">
        <v>1019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113</v>
      </c>
      <c r="F40" s="292"/>
      <c r="G40" s="292" t="s">
        <v>1020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114</v>
      </c>
      <c r="F41" s="292"/>
      <c r="G41" s="292" t="s">
        <v>1021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1022</v>
      </c>
      <c r="F42" s="292"/>
      <c r="G42" s="292" t="s">
        <v>1023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1024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1025</v>
      </c>
      <c r="F44" s="292"/>
      <c r="G44" s="292" t="s">
        <v>1026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116</v>
      </c>
      <c r="F45" s="292"/>
      <c r="G45" s="292" t="s">
        <v>1027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1028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1029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1030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1031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1032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1033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1034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1035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1036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1037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1038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1039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1040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1041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1042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1043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1044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1045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1046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1047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1048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1049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1050</v>
      </c>
      <c r="D76" s="310"/>
      <c r="E76" s="310"/>
      <c r="F76" s="310" t="s">
        <v>1051</v>
      </c>
      <c r="G76" s="311"/>
      <c r="H76" s="310" t="s">
        <v>54</v>
      </c>
      <c r="I76" s="310" t="s">
        <v>57</v>
      </c>
      <c r="J76" s="310" t="s">
        <v>1052</v>
      </c>
      <c r="K76" s="309"/>
    </row>
    <row r="77" s="1" customFormat="1" ht="17.25" customHeight="1">
      <c r="B77" s="307"/>
      <c r="C77" s="312" t="s">
        <v>1053</v>
      </c>
      <c r="D77" s="312"/>
      <c r="E77" s="312"/>
      <c r="F77" s="313" t="s">
        <v>1054</v>
      </c>
      <c r="G77" s="314"/>
      <c r="H77" s="312"/>
      <c r="I77" s="312"/>
      <c r="J77" s="312" t="s">
        <v>1055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53</v>
      </c>
      <c r="D79" s="317"/>
      <c r="E79" s="317"/>
      <c r="F79" s="318" t="s">
        <v>1056</v>
      </c>
      <c r="G79" s="319"/>
      <c r="H79" s="295" t="s">
        <v>1057</v>
      </c>
      <c r="I79" s="295" t="s">
        <v>1058</v>
      </c>
      <c r="J79" s="295">
        <v>20</v>
      </c>
      <c r="K79" s="309"/>
    </row>
    <row r="80" s="1" customFormat="1" ht="15" customHeight="1">
      <c r="B80" s="307"/>
      <c r="C80" s="295" t="s">
        <v>1059</v>
      </c>
      <c r="D80" s="295"/>
      <c r="E80" s="295"/>
      <c r="F80" s="318" t="s">
        <v>1056</v>
      </c>
      <c r="G80" s="319"/>
      <c r="H80" s="295" t="s">
        <v>1060</v>
      </c>
      <c r="I80" s="295" t="s">
        <v>1058</v>
      </c>
      <c r="J80" s="295">
        <v>120</v>
      </c>
      <c r="K80" s="309"/>
    </row>
    <row r="81" s="1" customFormat="1" ht="15" customHeight="1">
      <c r="B81" s="320"/>
      <c r="C81" s="295" t="s">
        <v>1061</v>
      </c>
      <c r="D81" s="295"/>
      <c r="E81" s="295"/>
      <c r="F81" s="318" t="s">
        <v>1062</v>
      </c>
      <c r="G81" s="319"/>
      <c r="H81" s="295" t="s">
        <v>1063</v>
      </c>
      <c r="I81" s="295" t="s">
        <v>1058</v>
      </c>
      <c r="J81" s="295">
        <v>50</v>
      </c>
      <c r="K81" s="309"/>
    </row>
    <row r="82" s="1" customFormat="1" ht="15" customHeight="1">
      <c r="B82" s="320"/>
      <c r="C82" s="295" t="s">
        <v>1064</v>
      </c>
      <c r="D82" s="295"/>
      <c r="E82" s="295"/>
      <c r="F82" s="318" t="s">
        <v>1056</v>
      </c>
      <c r="G82" s="319"/>
      <c r="H82" s="295" t="s">
        <v>1065</v>
      </c>
      <c r="I82" s="295" t="s">
        <v>1066</v>
      </c>
      <c r="J82" s="295"/>
      <c r="K82" s="309"/>
    </row>
    <row r="83" s="1" customFormat="1" ht="15" customHeight="1">
      <c r="B83" s="320"/>
      <c r="C83" s="321" t="s">
        <v>1067</v>
      </c>
      <c r="D83" s="321"/>
      <c r="E83" s="321"/>
      <c r="F83" s="322" t="s">
        <v>1062</v>
      </c>
      <c r="G83" s="321"/>
      <c r="H83" s="321" t="s">
        <v>1068</v>
      </c>
      <c r="I83" s="321" t="s">
        <v>1058</v>
      </c>
      <c r="J83" s="321">
        <v>15</v>
      </c>
      <c r="K83" s="309"/>
    </row>
    <row r="84" s="1" customFormat="1" ht="15" customHeight="1">
      <c r="B84" s="320"/>
      <c r="C84" s="321" t="s">
        <v>1069</v>
      </c>
      <c r="D84" s="321"/>
      <c r="E84" s="321"/>
      <c r="F84" s="322" t="s">
        <v>1062</v>
      </c>
      <c r="G84" s="321"/>
      <c r="H84" s="321" t="s">
        <v>1070</v>
      </c>
      <c r="I84" s="321" t="s">
        <v>1058</v>
      </c>
      <c r="J84" s="321">
        <v>15</v>
      </c>
      <c r="K84" s="309"/>
    </row>
    <row r="85" s="1" customFormat="1" ht="15" customHeight="1">
      <c r="B85" s="320"/>
      <c r="C85" s="321" t="s">
        <v>1071</v>
      </c>
      <c r="D85" s="321"/>
      <c r="E85" s="321"/>
      <c r="F85" s="322" t="s">
        <v>1062</v>
      </c>
      <c r="G85" s="321"/>
      <c r="H85" s="321" t="s">
        <v>1072</v>
      </c>
      <c r="I85" s="321" t="s">
        <v>1058</v>
      </c>
      <c r="J85" s="321">
        <v>20</v>
      </c>
      <c r="K85" s="309"/>
    </row>
    <row r="86" s="1" customFormat="1" ht="15" customHeight="1">
      <c r="B86" s="320"/>
      <c r="C86" s="321" t="s">
        <v>1073</v>
      </c>
      <c r="D86" s="321"/>
      <c r="E86" s="321"/>
      <c r="F86" s="322" t="s">
        <v>1062</v>
      </c>
      <c r="G86" s="321"/>
      <c r="H86" s="321" t="s">
        <v>1074</v>
      </c>
      <c r="I86" s="321" t="s">
        <v>1058</v>
      </c>
      <c r="J86" s="321">
        <v>20</v>
      </c>
      <c r="K86" s="309"/>
    </row>
    <row r="87" s="1" customFormat="1" ht="15" customHeight="1">
      <c r="B87" s="320"/>
      <c r="C87" s="295" t="s">
        <v>1075</v>
      </c>
      <c r="D87" s="295"/>
      <c r="E87" s="295"/>
      <c r="F87" s="318" t="s">
        <v>1062</v>
      </c>
      <c r="G87" s="319"/>
      <c r="H87" s="295" t="s">
        <v>1076</v>
      </c>
      <c r="I87" s="295" t="s">
        <v>1058</v>
      </c>
      <c r="J87" s="295">
        <v>50</v>
      </c>
      <c r="K87" s="309"/>
    </row>
    <row r="88" s="1" customFormat="1" ht="15" customHeight="1">
      <c r="B88" s="320"/>
      <c r="C88" s="295" t="s">
        <v>1077</v>
      </c>
      <c r="D88" s="295"/>
      <c r="E88" s="295"/>
      <c r="F88" s="318" t="s">
        <v>1062</v>
      </c>
      <c r="G88" s="319"/>
      <c r="H88" s="295" t="s">
        <v>1078</v>
      </c>
      <c r="I88" s="295" t="s">
        <v>1058</v>
      </c>
      <c r="J88" s="295">
        <v>20</v>
      </c>
      <c r="K88" s="309"/>
    </row>
    <row r="89" s="1" customFormat="1" ht="15" customHeight="1">
      <c r="B89" s="320"/>
      <c r="C89" s="295" t="s">
        <v>1079</v>
      </c>
      <c r="D89" s="295"/>
      <c r="E89" s="295"/>
      <c r="F89" s="318" t="s">
        <v>1062</v>
      </c>
      <c r="G89" s="319"/>
      <c r="H89" s="295" t="s">
        <v>1080</v>
      </c>
      <c r="I89" s="295" t="s">
        <v>1058</v>
      </c>
      <c r="J89" s="295">
        <v>20</v>
      </c>
      <c r="K89" s="309"/>
    </row>
    <row r="90" s="1" customFormat="1" ht="15" customHeight="1">
      <c r="B90" s="320"/>
      <c r="C90" s="295" t="s">
        <v>1081</v>
      </c>
      <c r="D90" s="295"/>
      <c r="E90" s="295"/>
      <c r="F90" s="318" t="s">
        <v>1062</v>
      </c>
      <c r="G90" s="319"/>
      <c r="H90" s="295" t="s">
        <v>1082</v>
      </c>
      <c r="I90" s="295" t="s">
        <v>1058</v>
      </c>
      <c r="J90" s="295">
        <v>50</v>
      </c>
      <c r="K90" s="309"/>
    </row>
    <row r="91" s="1" customFormat="1" ht="15" customHeight="1">
      <c r="B91" s="320"/>
      <c r="C91" s="295" t="s">
        <v>1083</v>
      </c>
      <c r="D91" s="295"/>
      <c r="E91" s="295"/>
      <c r="F91" s="318" t="s">
        <v>1062</v>
      </c>
      <c r="G91" s="319"/>
      <c r="H91" s="295" t="s">
        <v>1083</v>
      </c>
      <c r="I91" s="295" t="s">
        <v>1058</v>
      </c>
      <c r="J91" s="295">
        <v>50</v>
      </c>
      <c r="K91" s="309"/>
    </row>
    <row r="92" s="1" customFormat="1" ht="15" customHeight="1">
      <c r="B92" s="320"/>
      <c r="C92" s="295" t="s">
        <v>1084</v>
      </c>
      <c r="D92" s="295"/>
      <c r="E92" s="295"/>
      <c r="F92" s="318" t="s">
        <v>1062</v>
      </c>
      <c r="G92" s="319"/>
      <c r="H92" s="295" t="s">
        <v>1085</v>
      </c>
      <c r="I92" s="295" t="s">
        <v>1058</v>
      </c>
      <c r="J92" s="295">
        <v>255</v>
      </c>
      <c r="K92" s="309"/>
    </row>
    <row r="93" s="1" customFormat="1" ht="15" customHeight="1">
      <c r="B93" s="320"/>
      <c r="C93" s="295" t="s">
        <v>1086</v>
      </c>
      <c r="D93" s="295"/>
      <c r="E93" s="295"/>
      <c r="F93" s="318" t="s">
        <v>1056</v>
      </c>
      <c r="G93" s="319"/>
      <c r="H93" s="295" t="s">
        <v>1087</v>
      </c>
      <c r="I93" s="295" t="s">
        <v>1088</v>
      </c>
      <c r="J93" s="295"/>
      <c r="K93" s="309"/>
    </row>
    <row r="94" s="1" customFormat="1" ht="15" customHeight="1">
      <c r="B94" s="320"/>
      <c r="C94" s="295" t="s">
        <v>1089</v>
      </c>
      <c r="D94" s="295"/>
      <c r="E94" s="295"/>
      <c r="F94" s="318" t="s">
        <v>1056</v>
      </c>
      <c r="G94" s="319"/>
      <c r="H94" s="295" t="s">
        <v>1090</v>
      </c>
      <c r="I94" s="295" t="s">
        <v>1091</v>
      </c>
      <c r="J94" s="295"/>
      <c r="K94" s="309"/>
    </row>
    <row r="95" s="1" customFormat="1" ht="15" customHeight="1">
      <c r="B95" s="320"/>
      <c r="C95" s="295" t="s">
        <v>1092</v>
      </c>
      <c r="D95" s="295"/>
      <c r="E95" s="295"/>
      <c r="F95" s="318" t="s">
        <v>1056</v>
      </c>
      <c r="G95" s="319"/>
      <c r="H95" s="295" t="s">
        <v>1092</v>
      </c>
      <c r="I95" s="295" t="s">
        <v>1091</v>
      </c>
      <c r="J95" s="295"/>
      <c r="K95" s="309"/>
    </row>
    <row r="96" s="1" customFormat="1" ht="15" customHeight="1">
      <c r="B96" s="320"/>
      <c r="C96" s="295" t="s">
        <v>38</v>
      </c>
      <c r="D96" s="295"/>
      <c r="E96" s="295"/>
      <c r="F96" s="318" t="s">
        <v>1056</v>
      </c>
      <c r="G96" s="319"/>
      <c r="H96" s="295" t="s">
        <v>1093</v>
      </c>
      <c r="I96" s="295" t="s">
        <v>1091</v>
      </c>
      <c r="J96" s="295"/>
      <c r="K96" s="309"/>
    </row>
    <row r="97" s="1" customFormat="1" ht="15" customHeight="1">
      <c r="B97" s="320"/>
      <c r="C97" s="295" t="s">
        <v>48</v>
      </c>
      <c r="D97" s="295"/>
      <c r="E97" s="295"/>
      <c r="F97" s="318" t="s">
        <v>1056</v>
      </c>
      <c r="G97" s="319"/>
      <c r="H97" s="295" t="s">
        <v>1094</v>
      </c>
      <c r="I97" s="295" t="s">
        <v>1091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1095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1050</v>
      </c>
      <c r="D103" s="310"/>
      <c r="E103" s="310"/>
      <c r="F103" s="310" t="s">
        <v>1051</v>
      </c>
      <c r="G103" s="311"/>
      <c r="H103" s="310" t="s">
        <v>54</v>
      </c>
      <c r="I103" s="310" t="s">
        <v>57</v>
      </c>
      <c r="J103" s="310" t="s">
        <v>1052</v>
      </c>
      <c r="K103" s="309"/>
    </row>
    <row r="104" s="1" customFormat="1" ht="17.25" customHeight="1">
      <c r="B104" s="307"/>
      <c r="C104" s="312" t="s">
        <v>1053</v>
      </c>
      <c r="D104" s="312"/>
      <c r="E104" s="312"/>
      <c r="F104" s="313" t="s">
        <v>1054</v>
      </c>
      <c r="G104" s="314"/>
      <c r="H104" s="312"/>
      <c r="I104" s="312"/>
      <c r="J104" s="312" t="s">
        <v>1055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53</v>
      </c>
      <c r="D106" s="317"/>
      <c r="E106" s="317"/>
      <c r="F106" s="318" t="s">
        <v>1056</v>
      </c>
      <c r="G106" s="295"/>
      <c r="H106" s="295" t="s">
        <v>1096</v>
      </c>
      <c r="I106" s="295" t="s">
        <v>1058</v>
      </c>
      <c r="J106" s="295">
        <v>20</v>
      </c>
      <c r="K106" s="309"/>
    </row>
    <row r="107" s="1" customFormat="1" ht="15" customHeight="1">
      <c r="B107" s="307"/>
      <c r="C107" s="295" t="s">
        <v>1059</v>
      </c>
      <c r="D107" s="295"/>
      <c r="E107" s="295"/>
      <c r="F107" s="318" t="s">
        <v>1056</v>
      </c>
      <c r="G107" s="295"/>
      <c r="H107" s="295" t="s">
        <v>1096</v>
      </c>
      <c r="I107" s="295" t="s">
        <v>1058</v>
      </c>
      <c r="J107" s="295">
        <v>120</v>
      </c>
      <c r="K107" s="309"/>
    </row>
    <row r="108" s="1" customFormat="1" ht="15" customHeight="1">
      <c r="B108" s="320"/>
      <c r="C108" s="295" t="s">
        <v>1061</v>
      </c>
      <c r="D108" s="295"/>
      <c r="E108" s="295"/>
      <c r="F108" s="318" t="s">
        <v>1062</v>
      </c>
      <c r="G108" s="295"/>
      <c r="H108" s="295" t="s">
        <v>1096</v>
      </c>
      <c r="I108" s="295" t="s">
        <v>1058</v>
      </c>
      <c r="J108" s="295">
        <v>50</v>
      </c>
      <c r="K108" s="309"/>
    </row>
    <row r="109" s="1" customFormat="1" ht="15" customHeight="1">
      <c r="B109" s="320"/>
      <c r="C109" s="295" t="s">
        <v>1064</v>
      </c>
      <c r="D109" s="295"/>
      <c r="E109" s="295"/>
      <c r="F109" s="318" t="s">
        <v>1056</v>
      </c>
      <c r="G109" s="295"/>
      <c r="H109" s="295" t="s">
        <v>1096</v>
      </c>
      <c r="I109" s="295" t="s">
        <v>1066</v>
      </c>
      <c r="J109" s="295"/>
      <c r="K109" s="309"/>
    </row>
    <row r="110" s="1" customFormat="1" ht="15" customHeight="1">
      <c r="B110" s="320"/>
      <c r="C110" s="295" t="s">
        <v>1075</v>
      </c>
      <c r="D110" s="295"/>
      <c r="E110" s="295"/>
      <c r="F110" s="318" t="s">
        <v>1062</v>
      </c>
      <c r="G110" s="295"/>
      <c r="H110" s="295" t="s">
        <v>1096</v>
      </c>
      <c r="I110" s="295" t="s">
        <v>1058</v>
      </c>
      <c r="J110" s="295">
        <v>50</v>
      </c>
      <c r="K110" s="309"/>
    </row>
    <row r="111" s="1" customFormat="1" ht="15" customHeight="1">
      <c r="B111" s="320"/>
      <c r="C111" s="295" t="s">
        <v>1083</v>
      </c>
      <c r="D111" s="295"/>
      <c r="E111" s="295"/>
      <c r="F111" s="318" t="s">
        <v>1062</v>
      </c>
      <c r="G111" s="295"/>
      <c r="H111" s="295" t="s">
        <v>1096</v>
      </c>
      <c r="I111" s="295" t="s">
        <v>1058</v>
      </c>
      <c r="J111" s="295">
        <v>50</v>
      </c>
      <c r="K111" s="309"/>
    </row>
    <row r="112" s="1" customFormat="1" ht="15" customHeight="1">
      <c r="B112" s="320"/>
      <c r="C112" s="295" t="s">
        <v>1081</v>
      </c>
      <c r="D112" s="295"/>
      <c r="E112" s="295"/>
      <c r="F112" s="318" t="s">
        <v>1062</v>
      </c>
      <c r="G112" s="295"/>
      <c r="H112" s="295" t="s">
        <v>1096</v>
      </c>
      <c r="I112" s="295" t="s">
        <v>1058</v>
      </c>
      <c r="J112" s="295">
        <v>50</v>
      </c>
      <c r="K112" s="309"/>
    </row>
    <row r="113" s="1" customFormat="1" ht="15" customHeight="1">
      <c r="B113" s="320"/>
      <c r="C113" s="295" t="s">
        <v>53</v>
      </c>
      <c r="D113" s="295"/>
      <c r="E113" s="295"/>
      <c r="F113" s="318" t="s">
        <v>1056</v>
      </c>
      <c r="G113" s="295"/>
      <c r="H113" s="295" t="s">
        <v>1097</v>
      </c>
      <c r="I113" s="295" t="s">
        <v>1058</v>
      </c>
      <c r="J113" s="295">
        <v>20</v>
      </c>
      <c r="K113" s="309"/>
    </row>
    <row r="114" s="1" customFormat="1" ht="15" customHeight="1">
      <c r="B114" s="320"/>
      <c r="C114" s="295" t="s">
        <v>1098</v>
      </c>
      <c r="D114" s="295"/>
      <c r="E114" s="295"/>
      <c r="F114" s="318" t="s">
        <v>1056</v>
      </c>
      <c r="G114" s="295"/>
      <c r="H114" s="295" t="s">
        <v>1099</v>
      </c>
      <c r="I114" s="295" t="s">
        <v>1058</v>
      </c>
      <c r="J114" s="295">
        <v>120</v>
      </c>
      <c r="K114" s="309"/>
    </row>
    <row r="115" s="1" customFormat="1" ht="15" customHeight="1">
      <c r="B115" s="320"/>
      <c r="C115" s="295" t="s">
        <v>38</v>
      </c>
      <c r="D115" s="295"/>
      <c r="E115" s="295"/>
      <c r="F115" s="318" t="s">
        <v>1056</v>
      </c>
      <c r="G115" s="295"/>
      <c r="H115" s="295" t="s">
        <v>1100</v>
      </c>
      <c r="I115" s="295" t="s">
        <v>1091</v>
      </c>
      <c r="J115" s="295"/>
      <c r="K115" s="309"/>
    </row>
    <row r="116" s="1" customFormat="1" ht="15" customHeight="1">
      <c r="B116" s="320"/>
      <c r="C116" s="295" t="s">
        <v>48</v>
      </c>
      <c r="D116" s="295"/>
      <c r="E116" s="295"/>
      <c r="F116" s="318" t="s">
        <v>1056</v>
      </c>
      <c r="G116" s="295"/>
      <c r="H116" s="295" t="s">
        <v>1101</v>
      </c>
      <c r="I116" s="295" t="s">
        <v>1091</v>
      </c>
      <c r="J116" s="295"/>
      <c r="K116" s="309"/>
    </row>
    <row r="117" s="1" customFormat="1" ht="15" customHeight="1">
      <c r="B117" s="320"/>
      <c r="C117" s="295" t="s">
        <v>57</v>
      </c>
      <c r="D117" s="295"/>
      <c r="E117" s="295"/>
      <c r="F117" s="318" t="s">
        <v>1056</v>
      </c>
      <c r="G117" s="295"/>
      <c r="H117" s="295" t="s">
        <v>1102</v>
      </c>
      <c r="I117" s="295" t="s">
        <v>1103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1104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1050</v>
      </c>
      <c r="D123" s="310"/>
      <c r="E123" s="310"/>
      <c r="F123" s="310" t="s">
        <v>1051</v>
      </c>
      <c r="G123" s="311"/>
      <c r="H123" s="310" t="s">
        <v>54</v>
      </c>
      <c r="I123" s="310" t="s">
        <v>57</v>
      </c>
      <c r="J123" s="310" t="s">
        <v>1052</v>
      </c>
      <c r="K123" s="339"/>
    </row>
    <row r="124" s="1" customFormat="1" ht="17.25" customHeight="1">
      <c r="B124" s="338"/>
      <c r="C124" s="312" t="s">
        <v>1053</v>
      </c>
      <c r="D124" s="312"/>
      <c r="E124" s="312"/>
      <c r="F124" s="313" t="s">
        <v>1054</v>
      </c>
      <c r="G124" s="314"/>
      <c r="H124" s="312"/>
      <c r="I124" s="312"/>
      <c r="J124" s="312" t="s">
        <v>1055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1059</v>
      </c>
      <c r="D126" s="317"/>
      <c r="E126" s="317"/>
      <c r="F126" s="318" t="s">
        <v>1056</v>
      </c>
      <c r="G126" s="295"/>
      <c r="H126" s="295" t="s">
        <v>1096</v>
      </c>
      <c r="I126" s="295" t="s">
        <v>1058</v>
      </c>
      <c r="J126" s="295">
        <v>120</v>
      </c>
      <c r="K126" s="343"/>
    </row>
    <row r="127" s="1" customFormat="1" ht="15" customHeight="1">
      <c r="B127" s="340"/>
      <c r="C127" s="295" t="s">
        <v>1105</v>
      </c>
      <c r="D127" s="295"/>
      <c r="E127" s="295"/>
      <c r="F127" s="318" t="s">
        <v>1056</v>
      </c>
      <c r="G127" s="295"/>
      <c r="H127" s="295" t="s">
        <v>1106</v>
      </c>
      <c r="I127" s="295" t="s">
        <v>1058</v>
      </c>
      <c r="J127" s="295" t="s">
        <v>1107</v>
      </c>
      <c r="K127" s="343"/>
    </row>
    <row r="128" s="1" customFormat="1" ht="15" customHeight="1">
      <c r="B128" s="340"/>
      <c r="C128" s="295" t="s">
        <v>85</v>
      </c>
      <c r="D128" s="295"/>
      <c r="E128" s="295"/>
      <c r="F128" s="318" t="s">
        <v>1056</v>
      </c>
      <c r="G128" s="295"/>
      <c r="H128" s="295" t="s">
        <v>1108</v>
      </c>
      <c r="I128" s="295" t="s">
        <v>1058</v>
      </c>
      <c r="J128" s="295" t="s">
        <v>1107</v>
      </c>
      <c r="K128" s="343"/>
    </row>
    <row r="129" s="1" customFormat="1" ht="15" customHeight="1">
      <c r="B129" s="340"/>
      <c r="C129" s="295" t="s">
        <v>1067</v>
      </c>
      <c r="D129" s="295"/>
      <c r="E129" s="295"/>
      <c r="F129" s="318" t="s">
        <v>1062</v>
      </c>
      <c r="G129" s="295"/>
      <c r="H129" s="295" t="s">
        <v>1068</v>
      </c>
      <c r="I129" s="295" t="s">
        <v>1058</v>
      </c>
      <c r="J129" s="295">
        <v>15</v>
      </c>
      <c r="K129" s="343"/>
    </row>
    <row r="130" s="1" customFormat="1" ht="15" customHeight="1">
      <c r="B130" s="340"/>
      <c r="C130" s="321" t="s">
        <v>1069</v>
      </c>
      <c r="D130" s="321"/>
      <c r="E130" s="321"/>
      <c r="F130" s="322" t="s">
        <v>1062</v>
      </c>
      <c r="G130" s="321"/>
      <c r="H130" s="321" t="s">
        <v>1070</v>
      </c>
      <c r="I130" s="321" t="s">
        <v>1058</v>
      </c>
      <c r="J130" s="321">
        <v>15</v>
      </c>
      <c r="K130" s="343"/>
    </row>
    <row r="131" s="1" customFormat="1" ht="15" customHeight="1">
      <c r="B131" s="340"/>
      <c r="C131" s="321" t="s">
        <v>1071</v>
      </c>
      <c r="D131" s="321"/>
      <c r="E131" s="321"/>
      <c r="F131" s="322" t="s">
        <v>1062</v>
      </c>
      <c r="G131" s="321"/>
      <c r="H131" s="321" t="s">
        <v>1072</v>
      </c>
      <c r="I131" s="321" t="s">
        <v>1058</v>
      </c>
      <c r="J131" s="321">
        <v>20</v>
      </c>
      <c r="K131" s="343"/>
    </row>
    <row r="132" s="1" customFormat="1" ht="15" customHeight="1">
      <c r="B132" s="340"/>
      <c r="C132" s="321" t="s">
        <v>1073</v>
      </c>
      <c r="D132" s="321"/>
      <c r="E132" s="321"/>
      <c r="F132" s="322" t="s">
        <v>1062</v>
      </c>
      <c r="G132" s="321"/>
      <c r="H132" s="321" t="s">
        <v>1074</v>
      </c>
      <c r="I132" s="321" t="s">
        <v>1058</v>
      </c>
      <c r="J132" s="321">
        <v>20</v>
      </c>
      <c r="K132" s="343"/>
    </row>
    <row r="133" s="1" customFormat="1" ht="15" customHeight="1">
      <c r="B133" s="340"/>
      <c r="C133" s="295" t="s">
        <v>1061</v>
      </c>
      <c r="D133" s="295"/>
      <c r="E133" s="295"/>
      <c r="F133" s="318" t="s">
        <v>1062</v>
      </c>
      <c r="G133" s="295"/>
      <c r="H133" s="295" t="s">
        <v>1096</v>
      </c>
      <c r="I133" s="295" t="s">
        <v>1058</v>
      </c>
      <c r="J133" s="295">
        <v>50</v>
      </c>
      <c r="K133" s="343"/>
    </row>
    <row r="134" s="1" customFormat="1" ht="15" customHeight="1">
      <c r="B134" s="340"/>
      <c r="C134" s="295" t="s">
        <v>1075</v>
      </c>
      <c r="D134" s="295"/>
      <c r="E134" s="295"/>
      <c r="F134" s="318" t="s">
        <v>1062</v>
      </c>
      <c r="G134" s="295"/>
      <c r="H134" s="295" t="s">
        <v>1096</v>
      </c>
      <c r="I134" s="295" t="s">
        <v>1058</v>
      </c>
      <c r="J134" s="295">
        <v>50</v>
      </c>
      <c r="K134" s="343"/>
    </row>
    <row r="135" s="1" customFormat="1" ht="15" customHeight="1">
      <c r="B135" s="340"/>
      <c r="C135" s="295" t="s">
        <v>1081</v>
      </c>
      <c r="D135" s="295"/>
      <c r="E135" s="295"/>
      <c r="F135" s="318" t="s">
        <v>1062</v>
      </c>
      <c r="G135" s="295"/>
      <c r="H135" s="295" t="s">
        <v>1096</v>
      </c>
      <c r="I135" s="295" t="s">
        <v>1058</v>
      </c>
      <c r="J135" s="295">
        <v>50</v>
      </c>
      <c r="K135" s="343"/>
    </row>
    <row r="136" s="1" customFormat="1" ht="15" customHeight="1">
      <c r="B136" s="340"/>
      <c r="C136" s="295" t="s">
        <v>1083</v>
      </c>
      <c r="D136" s="295"/>
      <c r="E136" s="295"/>
      <c r="F136" s="318" t="s">
        <v>1062</v>
      </c>
      <c r="G136" s="295"/>
      <c r="H136" s="295" t="s">
        <v>1096</v>
      </c>
      <c r="I136" s="295" t="s">
        <v>1058</v>
      </c>
      <c r="J136" s="295">
        <v>50</v>
      </c>
      <c r="K136" s="343"/>
    </row>
    <row r="137" s="1" customFormat="1" ht="15" customHeight="1">
      <c r="B137" s="340"/>
      <c r="C137" s="295" t="s">
        <v>1084</v>
      </c>
      <c r="D137" s="295"/>
      <c r="E137" s="295"/>
      <c r="F137" s="318" t="s">
        <v>1062</v>
      </c>
      <c r="G137" s="295"/>
      <c r="H137" s="295" t="s">
        <v>1109</v>
      </c>
      <c r="I137" s="295" t="s">
        <v>1058</v>
      </c>
      <c r="J137" s="295">
        <v>255</v>
      </c>
      <c r="K137" s="343"/>
    </row>
    <row r="138" s="1" customFormat="1" ht="15" customHeight="1">
      <c r="B138" s="340"/>
      <c r="C138" s="295" t="s">
        <v>1086</v>
      </c>
      <c r="D138" s="295"/>
      <c r="E138" s="295"/>
      <c r="F138" s="318" t="s">
        <v>1056</v>
      </c>
      <c r="G138" s="295"/>
      <c r="H138" s="295" t="s">
        <v>1110</v>
      </c>
      <c r="I138" s="295" t="s">
        <v>1088</v>
      </c>
      <c r="J138" s="295"/>
      <c r="K138" s="343"/>
    </row>
    <row r="139" s="1" customFormat="1" ht="15" customHeight="1">
      <c r="B139" s="340"/>
      <c r="C139" s="295" t="s">
        <v>1089</v>
      </c>
      <c r="D139" s="295"/>
      <c r="E139" s="295"/>
      <c r="F139" s="318" t="s">
        <v>1056</v>
      </c>
      <c r="G139" s="295"/>
      <c r="H139" s="295" t="s">
        <v>1111</v>
      </c>
      <c r="I139" s="295" t="s">
        <v>1091</v>
      </c>
      <c r="J139" s="295"/>
      <c r="K139" s="343"/>
    </row>
    <row r="140" s="1" customFormat="1" ht="15" customHeight="1">
      <c r="B140" s="340"/>
      <c r="C140" s="295" t="s">
        <v>1092</v>
      </c>
      <c r="D140" s="295"/>
      <c r="E140" s="295"/>
      <c r="F140" s="318" t="s">
        <v>1056</v>
      </c>
      <c r="G140" s="295"/>
      <c r="H140" s="295" t="s">
        <v>1092</v>
      </c>
      <c r="I140" s="295" t="s">
        <v>1091</v>
      </c>
      <c r="J140" s="295"/>
      <c r="K140" s="343"/>
    </row>
    <row r="141" s="1" customFormat="1" ht="15" customHeight="1">
      <c r="B141" s="340"/>
      <c r="C141" s="295" t="s">
        <v>38</v>
      </c>
      <c r="D141" s="295"/>
      <c r="E141" s="295"/>
      <c r="F141" s="318" t="s">
        <v>1056</v>
      </c>
      <c r="G141" s="295"/>
      <c r="H141" s="295" t="s">
        <v>1112</v>
      </c>
      <c r="I141" s="295" t="s">
        <v>1091</v>
      </c>
      <c r="J141" s="295"/>
      <c r="K141" s="343"/>
    </row>
    <row r="142" s="1" customFormat="1" ht="15" customHeight="1">
      <c r="B142" s="340"/>
      <c r="C142" s="295" t="s">
        <v>1113</v>
      </c>
      <c r="D142" s="295"/>
      <c r="E142" s="295"/>
      <c r="F142" s="318" t="s">
        <v>1056</v>
      </c>
      <c r="G142" s="295"/>
      <c r="H142" s="295" t="s">
        <v>1114</v>
      </c>
      <c r="I142" s="295" t="s">
        <v>1091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1115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1050</v>
      </c>
      <c r="D148" s="310"/>
      <c r="E148" s="310"/>
      <c r="F148" s="310" t="s">
        <v>1051</v>
      </c>
      <c r="G148" s="311"/>
      <c r="H148" s="310" t="s">
        <v>54</v>
      </c>
      <c r="I148" s="310" t="s">
        <v>57</v>
      </c>
      <c r="J148" s="310" t="s">
        <v>1052</v>
      </c>
      <c r="K148" s="309"/>
    </row>
    <row r="149" s="1" customFormat="1" ht="17.25" customHeight="1">
      <c r="B149" s="307"/>
      <c r="C149" s="312" t="s">
        <v>1053</v>
      </c>
      <c r="D149" s="312"/>
      <c r="E149" s="312"/>
      <c r="F149" s="313" t="s">
        <v>1054</v>
      </c>
      <c r="G149" s="314"/>
      <c r="H149" s="312"/>
      <c r="I149" s="312"/>
      <c r="J149" s="312" t="s">
        <v>1055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1059</v>
      </c>
      <c r="D151" s="295"/>
      <c r="E151" s="295"/>
      <c r="F151" s="348" t="s">
        <v>1056</v>
      </c>
      <c r="G151" s="295"/>
      <c r="H151" s="347" t="s">
        <v>1096</v>
      </c>
      <c r="I151" s="347" t="s">
        <v>1058</v>
      </c>
      <c r="J151" s="347">
        <v>120</v>
      </c>
      <c r="K151" s="343"/>
    </row>
    <row r="152" s="1" customFormat="1" ht="15" customHeight="1">
      <c r="B152" s="320"/>
      <c r="C152" s="347" t="s">
        <v>1105</v>
      </c>
      <c r="D152" s="295"/>
      <c r="E152" s="295"/>
      <c r="F152" s="348" t="s">
        <v>1056</v>
      </c>
      <c r="G152" s="295"/>
      <c r="H152" s="347" t="s">
        <v>1116</v>
      </c>
      <c r="I152" s="347" t="s">
        <v>1058</v>
      </c>
      <c r="J152" s="347" t="s">
        <v>1107</v>
      </c>
      <c r="K152" s="343"/>
    </row>
    <row r="153" s="1" customFormat="1" ht="15" customHeight="1">
      <c r="B153" s="320"/>
      <c r="C153" s="347" t="s">
        <v>85</v>
      </c>
      <c r="D153" s="295"/>
      <c r="E153" s="295"/>
      <c r="F153" s="348" t="s">
        <v>1056</v>
      </c>
      <c r="G153" s="295"/>
      <c r="H153" s="347" t="s">
        <v>1117</v>
      </c>
      <c r="I153" s="347" t="s">
        <v>1058</v>
      </c>
      <c r="J153" s="347" t="s">
        <v>1107</v>
      </c>
      <c r="K153" s="343"/>
    </row>
    <row r="154" s="1" customFormat="1" ht="15" customHeight="1">
      <c r="B154" s="320"/>
      <c r="C154" s="347" t="s">
        <v>1061</v>
      </c>
      <c r="D154" s="295"/>
      <c r="E154" s="295"/>
      <c r="F154" s="348" t="s">
        <v>1062</v>
      </c>
      <c r="G154" s="295"/>
      <c r="H154" s="347" t="s">
        <v>1096</v>
      </c>
      <c r="I154" s="347" t="s">
        <v>1058</v>
      </c>
      <c r="J154" s="347">
        <v>50</v>
      </c>
      <c r="K154" s="343"/>
    </row>
    <row r="155" s="1" customFormat="1" ht="15" customHeight="1">
      <c r="B155" s="320"/>
      <c r="C155" s="347" t="s">
        <v>1064</v>
      </c>
      <c r="D155" s="295"/>
      <c r="E155" s="295"/>
      <c r="F155" s="348" t="s">
        <v>1056</v>
      </c>
      <c r="G155" s="295"/>
      <c r="H155" s="347" t="s">
        <v>1096</v>
      </c>
      <c r="I155" s="347" t="s">
        <v>1066</v>
      </c>
      <c r="J155" s="347"/>
      <c r="K155" s="343"/>
    </row>
    <row r="156" s="1" customFormat="1" ht="15" customHeight="1">
      <c r="B156" s="320"/>
      <c r="C156" s="347" t="s">
        <v>1075</v>
      </c>
      <c r="D156" s="295"/>
      <c r="E156" s="295"/>
      <c r="F156" s="348" t="s">
        <v>1062</v>
      </c>
      <c r="G156" s="295"/>
      <c r="H156" s="347" t="s">
        <v>1096</v>
      </c>
      <c r="I156" s="347" t="s">
        <v>1058</v>
      </c>
      <c r="J156" s="347">
        <v>50</v>
      </c>
      <c r="K156" s="343"/>
    </row>
    <row r="157" s="1" customFormat="1" ht="15" customHeight="1">
      <c r="B157" s="320"/>
      <c r="C157" s="347" t="s">
        <v>1083</v>
      </c>
      <c r="D157" s="295"/>
      <c r="E157" s="295"/>
      <c r="F157" s="348" t="s">
        <v>1062</v>
      </c>
      <c r="G157" s="295"/>
      <c r="H157" s="347" t="s">
        <v>1096</v>
      </c>
      <c r="I157" s="347" t="s">
        <v>1058</v>
      </c>
      <c r="J157" s="347">
        <v>50</v>
      </c>
      <c r="K157" s="343"/>
    </row>
    <row r="158" s="1" customFormat="1" ht="15" customHeight="1">
      <c r="B158" s="320"/>
      <c r="C158" s="347" t="s">
        <v>1081</v>
      </c>
      <c r="D158" s="295"/>
      <c r="E158" s="295"/>
      <c r="F158" s="348" t="s">
        <v>1062</v>
      </c>
      <c r="G158" s="295"/>
      <c r="H158" s="347" t="s">
        <v>1096</v>
      </c>
      <c r="I158" s="347" t="s">
        <v>1058</v>
      </c>
      <c r="J158" s="347">
        <v>50</v>
      </c>
      <c r="K158" s="343"/>
    </row>
    <row r="159" s="1" customFormat="1" ht="15" customHeight="1">
      <c r="B159" s="320"/>
      <c r="C159" s="347" t="s">
        <v>102</v>
      </c>
      <c r="D159" s="295"/>
      <c r="E159" s="295"/>
      <c r="F159" s="348" t="s">
        <v>1056</v>
      </c>
      <c r="G159" s="295"/>
      <c r="H159" s="347" t="s">
        <v>1118</v>
      </c>
      <c r="I159" s="347" t="s">
        <v>1058</v>
      </c>
      <c r="J159" s="347" t="s">
        <v>1119</v>
      </c>
      <c r="K159" s="343"/>
    </row>
    <row r="160" s="1" customFormat="1" ht="15" customHeight="1">
      <c r="B160" s="320"/>
      <c r="C160" s="347" t="s">
        <v>1120</v>
      </c>
      <c r="D160" s="295"/>
      <c r="E160" s="295"/>
      <c r="F160" s="348" t="s">
        <v>1056</v>
      </c>
      <c r="G160" s="295"/>
      <c r="H160" s="347" t="s">
        <v>1121</v>
      </c>
      <c r="I160" s="347" t="s">
        <v>1091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1122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1050</v>
      </c>
      <c r="D166" s="310"/>
      <c r="E166" s="310"/>
      <c r="F166" s="310" t="s">
        <v>1051</v>
      </c>
      <c r="G166" s="352"/>
      <c r="H166" s="353" t="s">
        <v>54</v>
      </c>
      <c r="I166" s="353" t="s">
        <v>57</v>
      </c>
      <c r="J166" s="310" t="s">
        <v>1052</v>
      </c>
      <c r="K166" s="287"/>
    </row>
    <row r="167" s="1" customFormat="1" ht="17.25" customHeight="1">
      <c r="B167" s="288"/>
      <c r="C167" s="312" t="s">
        <v>1053</v>
      </c>
      <c r="D167" s="312"/>
      <c r="E167" s="312"/>
      <c r="F167" s="313" t="s">
        <v>1054</v>
      </c>
      <c r="G167" s="354"/>
      <c r="H167" s="355"/>
      <c r="I167" s="355"/>
      <c r="J167" s="312" t="s">
        <v>1055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1059</v>
      </c>
      <c r="D169" s="295"/>
      <c r="E169" s="295"/>
      <c r="F169" s="318" t="s">
        <v>1056</v>
      </c>
      <c r="G169" s="295"/>
      <c r="H169" s="295" t="s">
        <v>1096</v>
      </c>
      <c r="I169" s="295" t="s">
        <v>1058</v>
      </c>
      <c r="J169" s="295">
        <v>120</v>
      </c>
      <c r="K169" s="343"/>
    </row>
    <row r="170" s="1" customFormat="1" ht="15" customHeight="1">
      <c r="B170" s="320"/>
      <c r="C170" s="295" t="s">
        <v>1105</v>
      </c>
      <c r="D170" s="295"/>
      <c r="E170" s="295"/>
      <c r="F170" s="318" t="s">
        <v>1056</v>
      </c>
      <c r="G170" s="295"/>
      <c r="H170" s="295" t="s">
        <v>1106</v>
      </c>
      <c r="I170" s="295" t="s">
        <v>1058</v>
      </c>
      <c r="J170" s="295" t="s">
        <v>1107</v>
      </c>
      <c r="K170" s="343"/>
    </row>
    <row r="171" s="1" customFormat="1" ht="15" customHeight="1">
      <c r="B171" s="320"/>
      <c r="C171" s="295" t="s">
        <v>85</v>
      </c>
      <c r="D171" s="295"/>
      <c r="E171" s="295"/>
      <c r="F171" s="318" t="s">
        <v>1056</v>
      </c>
      <c r="G171" s="295"/>
      <c r="H171" s="295" t="s">
        <v>1123</v>
      </c>
      <c r="I171" s="295" t="s">
        <v>1058</v>
      </c>
      <c r="J171" s="295" t="s">
        <v>1107</v>
      </c>
      <c r="K171" s="343"/>
    </row>
    <row r="172" s="1" customFormat="1" ht="15" customHeight="1">
      <c r="B172" s="320"/>
      <c r="C172" s="295" t="s">
        <v>1061</v>
      </c>
      <c r="D172" s="295"/>
      <c r="E172" s="295"/>
      <c r="F172" s="318" t="s">
        <v>1062</v>
      </c>
      <c r="G172" s="295"/>
      <c r="H172" s="295" t="s">
        <v>1123</v>
      </c>
      <c r="I172" s="295" t="s">
        <v>1058</v>
      </c>
      <c r="J172" s="295">
        <v>50</v>
      </c>
      <c r="K172" s="343"/>
    </row>
    <row r="173" s="1" customFormat="1" ht="15" customHeight="1">
      <c r="B173" s="320"/>
      <c r="C173" s="295" t="s">
        <v>1064</v>
      </c>
      <c r="D173" s="295"/>
      <c r="E173" s="295"/>
      <c r="F173" s="318" t="s">
        <v>1056</v>
      </c>
      <c r="G173" s="295"/>
      <c r="H173" s="295" t="s">
        <v>1123</v>
      </c>
      <c r="I173" s="295" t="s">
        <v>1066</v>
      </c>
      <c r="J173" s="295"/>
      <c r="K173" s="343"/>
    </row>
    <row r="174" s="1" customFormat="1" ht="15" customHeight="1">
      <c r="B174" s="320"/>
      <c r="C174" s="295" t="s">
        <v>1075</v>
      </c>
      <c r="D174" s="295"/>
      <c r="E174" s="295"/>
      <c r="F174" s="318" t="s">
        <v>1062</v>
      </c>
      <c r="G174" s="295"/>
      <c r="H174" s="295" t="s">
        <v>1123</v>
      </c>
      <c r="I174" s="295" t="s">
        <v>1058</v>
      </c>
      <c r="J174" s="295">
        <v>50</v>
      </c>
      <c r="K174" s="343"/>
    </row>
    <row r="175" s="1" customFormat="1" ht="15" customHeight="1">
      <c r="B175" s="320"/>
      <c r="C175" s="295" t="s">
        <v>1083</v>
      </c>
      <c r="D175" s="295"/>
      <c r="E175" s="295"/>
      <c r="F175" s="318" t="s">
        <v>1062</v>
      </c>
      <c r="G175" s="295"/>
      <c r="H175" s="295" t="s">
        <v>1123</v>
      </c>
      <c r="I175" s="295" t="s">
        <v>1058</v>
      </c>
      <c r="J175" s="295">
        <v>50</v>
      </c>
      <c r="K175" s="343"/>
    </row>
    <row r="176" s="1" customFormat="1" ht="15" customHeight="1">
      <c r="B176" s="320"/>
      <c r="C176" s="295" t="s">
        <v>1081</v>
      </c>
      <c r="D176" s="295"/>
      <c r="E176" s="295"/>
      <c r="F176" s="318" t="s">
        <v>1062</v>
      </c>
      <c r="G176" s="295"/>
      <c r="H176" s="295" t="s">
        <v>1123</v>
      </c>
      <c r="I176" s="295" t="s">
        <v>1058</v>
      </c>
      <c r="J176" s="295">
        <v>50</v>
      </c>
      <c r="K176" s="343"/>
    </row>
    <row r="177" s="1" customFormat="1" ht="15" customHeight="1">
      <c r="B177" s="320"/>
      <c r="C177" s="295" t="s">
        <v>112</v>
      </c>
      <c r="D177" s="295"/>
      <c r="E177" s="295"/>
      <c r="F177" s="318" t="s">
        <v>1056</v>
      </c>
      <c r="G177" s="295"/>
      <c r="H177" s="295" t="s">
        <v>1124</v>
      </c>
      <c r="I177" s="295" t="s">
        <v>1125</v>
      </c>
      <c r="J177" s="295"/>
      <c r="K177" s="343"/>
    </row>
    <row r="178" s="1" customFormat="1" ht="15" customHeight="1">
      <c r="B178" s="320"/>
      <c r="C178" s="295" t="s">
        <v>57</v>
      </c>
      <c r="D178" s="295"/>
      <c r="E178" s="295"/>
      <c r="F178" s="318" t="s">
        <v>1056</v>
      </c>
      <c r="G178" s="295"/>
      <c r="H178" s="295" t="s">
        <v>1126</v>
      </c>
      <c r="I178" s="295" t="s">
        <v>1127</v>
      </c>
      <c r="J178" s="295">
        <v>1</v>
      </c>
      <c r="K178" s="343"/>
    </row>
    <row r="179" s="1" customFormat="1" ht="15" customHeight="1">
      <c r="B179" s="320"/>
      <c r="C179" s="295" t="s">
        <v>53</v>
      </c>
      <c r="D179" s="295"/>
      <c r="E179" s="295"/>
      <c r="F179" s="318" t="s">
        <v>1056</v>
      </c>
      <c r="G179" s="295"/>
      <c r="H179" s="295" t="s">
        <v>1128</v>
      </c>
      <c r="I179" s="295" t="s">
        <v>1058</v>
      </c>
      <c r="J179" s="295">
        <v>20</v>
      </c>
      <c r="K179" s="343"/>
    </row>
    <row r="180" s="1" customFormat="1" ht="15" customHeight="1">
      <c r="B180" s="320"/>
      <c r="C180" s="295" t="s">
        <v>54</v>
      </c>
      <c r="D180" s="295"/>
      <c r="E180" s="295"/>
      <c r="F180" s="318" t="s">
        <v>1056</v>
      </c>
      <c r="G180" s="295"/>
      <c r="H180" s="295" t="s">
        <v>1129</v>
      </c>
      <c r="I180" s="295" t="s">
        <v>1058</v>
      </c>
      <c r="J180" s="295">
        <v>255</v>
      </c>
      <c r="K180" s="343"/>
    </row>
    <row r="181" s="1" customFormat="1" ht="15" customHeight="1">
      <c r="B181" s="320"/>
      <c r="C181" s="295" t="s">
        <v>113</v>
      </c>
      <c r="D181" s="295"/>
      <c r="E181" s="295"/>
      <c r="F181" s="318" t="s">
        <v>1056</v>
      </c>
      <c r="G181" s="295"/>
      <c r="H181" s="295" t="s">
        <v>1020</v>
      </c>
      <c r="I181" s="295" t="s">
        <v>1058</v>
      </c>
      <c r="J181" s="295">
        <v>10</v>
      </c>
      <c r="K181" s="343"/>
    </row>
    <row r="182" s="1" customFormat="1" ht="15" customHeight="1">
      <c r="B182" s="320"/>
      <c r="C182" s="295" t="s">
        <v>114</v>
      </c>
      <c r="D182" s="295"/>
      <c r="E182" s="295"/>
      <c r="F182" s="318" t="s">
        <v>1056</v>
      </c>
      <c r="G182" s="295"/>
      <c r="H182" s="295" t="s">
        <v>1130</v>
      </c>
      <c r="I182" s="295" t="s">
        <v>1091</v>
      </c>
      <c r="J182" s="295"/>
      <c r="K182" s="343"/>
    </row>
    <row r="183" s="1" customFormat="1" ht="15" customHeight="1">
      <c r="B183" s="320"/>
      <c r="C183" s="295" t="s">
        <v>1131</v>
      </c>
      <c r="D183" s="295"/>
      <c r="E183" s="295"/>
      <c r="F183" s="318" t="s">
        <v>1056</v>
      </c>
      <c r="G183" s="295"/>
      <c r="H183" s="295" t="s">
        <v>1132</v>
      </c>
      <c r="I183" s="295" t="s">
        <v>1091</v>
      </c>
      <c r="J183" s="295"/>
      <c r="K183" s="343"/>
    </row>
    <row r="184" s="1" customFormat="1" ht="15" customHeight="1">
      <c r="B184" s="320"/>
      <c r="C184" s="295" t="s">
        <v>1120</v>
      </c>
      <c r="D184" s="295"/>
      <c r="E184" s="295"/>
      <c r="F184" s="318" t="s">
        <v>1056</v>
      </c>
      <c r="G184" s="295"/>
      <c r="H184" s="295" t="s">
        <v>1133</v>
      </c>
      <c r="I184" s="295" t="s">
        <v>1091</v>
      </c>
      <c r="J184" s="295"/>
      <c r="K184" s="343"/>
    </row>
    <row r="185" s="1" customFormat="1" ht="15" customHeight="1">
      <c r="B185" s="320"/>
      <c r="C185" s="295" t="s">
        <v>116</v>
      </c>
      <c r="D185" s="295"/>
      <c r="E185" s="295"/>
      <c r="F185" s="318" t="s">
        <v>1062</v>
      </c>
      <c r="G185" s="295"/>
      <c r="H185" s="295" t="s">
        <v>1134</v>
      </c>
      <c r="I185" s="295" t="s">
        <v>1058</v>
      </c>
      <c r="J185" s="295">
        <v>50</v>
      </c>
      <c r="K185" s="343"/>
    </row>
    <row r="186" s="1" customFormat="1" ht="15" customHeight="1">
      <c r="B186" s="320"/>
      <c r="C186" s="295" t="s">
        <v>1135</v>
      </c>
      <c r="D186" s="295"/>
      <c r="E186" s="295"/>
      <c r="F186" s="318" t="s">
        <v>1062</v>
      </c>
      <c r="G186" s="295"/>
      <c r="H186" s="295" t="s">
        <v>1136</v>
      </c>
      <c r="I186" s="295" t="s">
        <v>1137</v>
      </c>
      <c r="J186" s="295"/>
      <c r="K186" s="343"/>
    </row>
    <row r="187" s="1" customFormat="1" ht="15" customHeight="1">
      <c r="B187" s="320"/>
      <c r="C187" s="295" t="s">
        <v>1138</v>
      </c>
      <c r="D187" s="295"/>
      <c r="E187" s="295"/>
      <c r="F187" s="318" t="s">
        <v>1062</v>
      </c>
      <c r="G187" s="295"/>
      <c r="H187" s="295" t="s">
        <v>1139</v>
      </c>
      <c r="I187" s="295" t="s">
        <v>1137</v>
      </c>
      <c r="J187" s="295"/>
      <c r="K187" s="343"/>
    </row>
    <row r="188" s="1" customFormat="1" ht="15" customHeight="1">
      <c r="B188" s="320"/>
      <c r="C188" s="295" t="s">
        <v>1140</v>
      </c>
      <c r="D188" s="295"/>
      <c r="E188" s="295"/>
      <c r="F188" s="318" t="s">
        <v>1062</v>
      </c>
      <c r="G188" s="295"/>
      <c r="H188" s="295" t="s">
        <v>1141</v>
      </c>
      <c r="I188" s="295" t="s">
        <v>1137</v>
      </c>
      <c r="J188" s="295"/>
      <c r="K188" s="343"/>
    </row>
    <row r="189" s="1" customFormat="1" ht="15" customHeight="1">
      <c r="B189" s="320"/>
      <c r="C189" s="356" t="s">
        <v>1142</v>
      </c>
      <c r="D189" s="295"/>
      <c r="E189" s="295"/>
      <c r="F189" s="318" t="s">
        <v>1062</v>
      </c>
      <c r="G189" s="295"/>
      <c r="H189" s="295" t="s">
        <v>1143</v>
      </c>
      <c r="I189" s="295" t="s">
        <v>1144</v>
      </c>
      <c r="J189" s="357" t="s">
        <v>1145</v>
      </c>
      <c r="K189" s="343"/>
    </row>
    <row r="190" s="17" customFormat="1" ht="15" customHeight="1">
      <c r="B190" s="358"/>
      <c r="C190" s="359" t="s">
        <v>1146</v>
      </c>
      <c r="D190" s="360"/>
      <c r="E190" s="360"/>
      <c r="F190" s="361" t="s">
        <v>1062</v>
      </c>
      <c r="G190" s="360"/>
      <c r="H190" s="360" t="s">
        <v>1147</v>
      </c>
      <c r="I190" s="360" t="s">
        <v>1144</v>
      </c>
      <c r="J190" s="362" t="s">
        <v>1145</v>
      </c>
      <c r="K190" s="363"/>
    </row>
    <row r="191" s="1" customFormat="1" ht="15" customHeight="1">
      <c r="B191" s="320"/>
      <c r="C191" s="356" t="s">
        <v>42</v>
      </c>
      <c r="D191" s="295"/>
      <c r="E191" s="295"/>
      <c r="F191" s="318" t="s">
        <v>1056</v>
      </c>
      <c r="G191" s="295"/>
      <c r="H191" s="292" t="s">
        <v>1148</v>
      </c>
      <c r="I191" s="295" t="s">
        <v>1149</v>
      </c>
      <c r="J191" s="295"/>
      <c r="K191" s="343"/>
    </row>
    <row r="192" s="1" customFormat="1" ht="15" customHeight="1">
      <c r="B192" s="320"/>
      <c r="C192" s="356" t="s">
        <v>1150</v>
      </c>
      <c r="D192" s="295"/>
      <c r="E192" s="295"/>
      <c r="F192" s="318" t="s">
        <v>1056</v>
      </c>
      <c r="G192" s="295"/>
      <c r="H192" s="295" t="s">
        <v>1151</v>
      </c>
      <c r="I192" s="295" t="s">
        <v>1091</v>
      </c>
      <c r="J192" s="295"/>
      <c r="K192" s="343"/>
    </row>
    <row r="193" s="1" customFormat="1" ht="15" customHeight="1">
      <c r="B193" s="320"/>
      <c r="C193" s="356" t="s">
        <v>1152</v>
      </c>
      <c r="D193" s="295"/>
      <c r="E193" s="295"/>
      <c r="F193" s="318" t="s">
        <v>1056</v>
      </c>
      <c r="G193" s="295"/>
      <c r="H193" s="295" t="s">
        <v>1153</v>
      </c>
      <c r="I193" s="295" t="s">
        <v>1091</v>
      </c>
      <c r="J193" s="295"/>
      <c r="K193" s="343"/>
    </row>
    <row r="194" s="1" customFormat="1" ht="15" customHeight="1">
      <c r="B194" s="320"/>
      <c r="C194" s="356" t="s">
        <v>1154</v>
      </c>
      <c r="D194" s="295"/>
      <c r="E194" s="295"/>
      <c r="F194" s="318" t="s">
        <v>1062</v>
      </c>
      <c r="G194" s="295"/>
      <c r="H194" s="295" t="s">
        <v>1155</v>
      </c>
      <c r="I194" s="295" t="s">
        <v>1091</v>
      </c>
      <c r="J194" s="295"/>
      <c r="K194" s="343"/>
    </row>
    <row r="195" s="1" customFormat="1" ht="15" customHeight="1">
      <c r="B195" s="349"/>
      <c r="C195" s="364"/>
      <c r="D195" s="329"/>
      <c r="E195" s="329"/>
      <c r="F195" s="329"/>
      <c r="G195" s="329"/>
      <c r="H195" s="329"/>
      <c r="I195" s="329"/>
      <c r="J195" s="329"/>
      <c r="K195" s="350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31"/>
      <c r="C197" s="341"/>
      <c r="D197" s="341"/>
      <c r="E197" s="341"/>
      <c r="F197" s="351"/>
      <c r="G197" s="341"/>
      <c r="H197" s="341"/>
      <c r="I197" s="341"/>
      <c r="J197" s="341"/>
      <c r="K197" s="331"/>
    </row>
    <row r="198" s="1" customFormat="1" ht="18.75" customHeight="1">
      <c r="B198" s="303"/>
      <c r="C198" s="303"/>
      <c r="D198" s="303"/>
      <c r="E198" s="303"/>
      <c r="F198" s="303"/>
      <c r="G198" s="303"/>
      <c r="H198" s="303"/>
      <c r="I198" s="303"/>
      <c r="J198" s="303"/>
      <c r="K198" s="303"/>
    </row>
    <row r="199" s="1" customFormat="1" ht="13.5">
      <c r="B199" s="282"/>
      <c r="C199" s="283"/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1">
      <c r="B200" s="285"/>
      <c r="C200" s="286" t="s">
        <v>1156</v>
      </c>
      <c r="D200" s="286"/>
      <c r="E200" s="286"/>
      <c r="F200" s="286"/>
      <c r="G200" s="286"/>
      <c r="H200" s="286"/>
      <c r="I200" s="286"/>
      <c r="J200" s="286"/>
      <c r="K200" s="287"/>
    </row>
    <row r="201" s="1" customFormat="1" ht="25.5" customHeight="1">
      <c r="B201" s="285"/>
      <c r="C201" s="365" t="s">
        <v>1157</v>
      </c>
      <c r="D201" s="365"/>
      <c r="E201" s="365"/>
      <c r="F201" s="365" t="s">
        <v>1158</v>
      </c>
      <c r="G201" s="366"/>
      <c r="H201" s="365" t="s">
        <v>1159</v>
      </c>
      <c r="I201" s="365"/>
      <c r="J201" s="365"/>
      <c r="K201" s="287"/>
    </row>
    <row r="202" s="1" customFormat="1" ht="5.25" customHeight="1">
      <c r="B202" s="320"/>
      <c r="C202" s="315"/>
      <c r="D202" s="315"/>
      <c r="E202" s="315"/>
      <c r="F202" s="315"/>
      <c r="G202" s="341"/>
      <c r="H202" s="315"/>
      <c r="I202" s="315"/>
      <c r="J202" s="315"/>
      <c r="K202" s="343"/>
    </row>
    <row r="203" s="1" customFormat="1" ht="15" customHeight="1">
      <c r="B203" s="320"/>
      <c r="C203" s="295" t="s">
        <v>1149</v>
      </c>
      <c r="D203" s="295"/>
      <c r="E203" s="295"/>
      <c r="F203" s="318" t="s">
        <v>43</v>
      </c>
      <c r="G203" s="295"/>
      <c r="H203" s="295" t="s">
        <v>1160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44</v>
      </c>
      <c r="G204" s="295"/>
      <c r="H204" s="295" t="s">
        <v>1161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47</v>
      </c>
      <c r="G205" s="295"/>
      <c r="H205" s="295" t="s">
        <v>1162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45</v>
      </c>
      <c r="G206" s="295"/>
      <c r="H206" s="295" t="s">
        <v>1163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 t="s">
        <v>46</v>
      </c>
      <c r="G207" s="295"/>
      <c r="H207" s="295" t="s">
        <v>1164</v>
      </c>
      <c r="I207" s="295"/>
      <c r="J207" s="295"/>
      <c r="K207" s="343"/>
    </row>
    <row r="208" s="1" customFormat="1" ht="15" customHeight="1">
      <c r="B208" s="320"/>
      <c r="C208" s="295"/>
      <c r="D208" s="295"/>
      <c r="E208" s="295"/>
      <c r="F208" s="318"/>
      <c r="G208" s="295"/>
      <c r="H208" s="295"/>
      <c r="I208" s="295"/>
      <c r="J208" s="295"/>
      <c r="K208" s="343"/>
    </row>
    <row r="209" s="1" customFormat="1" ht="15" customHeight="1">
      <c r="B209" s="320"/>
      <c r="C209" s="295" t="s">
        <v>1103</v>
      </c>
      <c r="D209" s="295"/>
      <c r="E209" s="295"/>
      <c r="F209" s="318" t="s">
        <v>78</v>
      </c>
      <c r="G209" s="295"/>
      <c r="H209" s="295" t="s">
        <v>1165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1001</v>
      </c>
      <c r="G210" s="295"/>
      <c r="H210" s="295" t="s">
        <v>1002</v>
      </c>
      <c r="I210" s="295"/>
      <c r="J210" s="295"/>
      <c r="K210" s="343"/>
    </row>
    <row r="211" s="1" customFormat="1" ht="15" customHeight="1">
      <c r="B211" s="320"/>
      <c r="C211" s="295"/>
      <c r="D211" s="295"/>
      <c r="E211" s="295"/>
      <c r="F211" s="318" t="s">
        <v>999</v>
      </c>
      <c r="G211" s="295"/>
      <c r="H211" s="295" t="s">
        <v>1166</v>
      </c>
      <c r="I211" s="295"/>
      <c r="J211" s="295"/>
      <c r="K211" s="343"/>
    </row>
    <row r="212" s="1" customFormat="1" ht="15" customHeight="1">
      <c r="B212" s="367"/>
      <c r="C212" s="295"/>
      <c r="D212" s="295"/>
      <c r="E212" s="295"/>
      <c r="F212" s="318" t="s">
        <v>93</v>
      </c>
      <c r="G212" s="356"/>
      <c r="H212" s="347" t="s">
        <v>94</v>
      </c>
      <c r="I212" s="347"/>
      <c r="J212" s="347"/>
      <c r="K212" s="368"/>
    </row>
    <row r="213" s="1" customFormat="1" ht="15" customHeight="1">
      <c r="B213" s="367"/>
      <c r="C213" s="295"/>
      <c r="D213" s="295"/>
      <c r="E213" s="295"/>
      <c r="F213" s="318" t="s">
        <v>1003</v>
      </c>
      <c r="G213" s="356"/>
      <c r="H213" s="347" t="s">
        <v>938</v>
      </c>
      <c r="I213" s="347"/>
      <c r="J213" s="347"/>
      <c r="K213" s="368"/>
    </row>
    <row r="214" s="1" customFormat="1" ht="15" customHeight="1">
      <c r="B214" s="367"/>
      <c r="C214" s="295"/>
      <c r="D214" s="295"/>
      <c r="E214" s="295"/>
      <c r="F214" s="318"/>
      <c r="G214" s="356"/>
      <c r="H214" s="347"/>
      <c r="I214" s="347"/>
      <c r="J214" s="347"/>
      <c r="K214" s="368"/>
    </row>
    <row r="215" s="1" customFormat="1" ht="15" customHeight="1">
      <c r="B215" s="367"/>
      <c r="C215" s="295" t="s">
        <v>1127</v>
      </c>
      <c r="D215" s="295"/>
      <c r="E215" s="295"/>
      <c r="F215" s="318">
        <v>1</v>
      </c>
      <c r="G215" s="356"/>
      <c r="H215" s="347" t="s">
        <v>1167</v>
      </c>
      <c r="I215" s="347"/>
      <c r="J215" s="347"/>
      <c r="K215" s="368"/>
    </row>
    <row r="216" s="1" customFormat="1" ht="15" customHeight="1">
      <c r="B216" s="367"/>
      <c r="C216" s="295"/>
      <c r="D216" s="295"/>
      <c r="E216" s="295"/>
      <c r="F216" s="318">
        <v>2</v>
      </c>
      <c r="G216" s="356"/>
      <c r="H216" s="347" t="s">
        <v>1168</v>
      </c>
      <c r="I216" s="347"/>
      <c r="J216" s="347"/>
      <c r="K216" s="368"/>
    </row>
    <row r="217" s="1" customFormat="1" ht="15" customHeight="1">
      <c r="B217" s="367"/>
      <c r="C217" s="295"/>
      <c r="D217" s="295"/>
      <c r="E217" s="295"/>
      <c r="F217" s="318">
        <v>3</v>
      </c>
      <c r="G217" s="356"/>
      <c r="H217" s="347" t="s">
        <v>1169</v>
      </c>
      <c r="I217" s="347"/>
      <c r="J217" s="347"/>
      <c r="K217" s="368"/>
    </row>
    <row r="218" s="1" customFormat="1" ht="15" customHeight="1">
      <c r="B218" s="367"/>
      <c r="C218" s="295"/>
      <c r="D218" s="295"/>
      <c r="E218" s="295"/>
      <c r="F218" s="318">
        <v>4</v>
      </c>
      <c r="G218" s="356"/>
      <c r="H218" s="347" t="s">
        <v>1170</v>
      </c>
      <c r="I218" s="347"/>
      <c r="J218" s="347"/>
      <c r="K218" s="368"/>
    </row>
    <row r="219" s="1" customFormat="1" ht="12.75" customHeight="1">
      <c r="B219" s="369"/>
      <c r="C219" s="370"/>
      <c r="D219" s="370"/>
      <c r="E219" s="370"/>
      <c r="F219" s="370"/>
      <c r="G219" s="370"/>
      <c r="H219" s="370"/>
      <c r="I219" s="370"/>
      <c r="J219" s="370"/>
      <c r="K219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HCUZCRXN6NH5-581495652-24153</_dlc_DocId>
    <_dlc_DocIdUrl xmlns="85f4b5cc-4033-44c7-b405-f5eed34c8154">
      <Url>https://spucr.sharepoint.com/sites/Portal/544101/_layouts/15/DocIdRedir.aspx?ID=HCUZCRXN6NH5-581495652-24153</Url>
      <Description>HCUZCRXN6NH5-581495652-24153</Description>
    </_dlc_DocIdUrl>
    <TaxCatchAll xmlns="85f4b5cc-4033-44c7-b405-f5eed34c8154" xsi:nil="true"/>
    <lcf76f155ced4ddcb4097134ff3c332f xmlns="85a1a2d1-5cc2-4247-acb2-eae7a89bb2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C5A366-272F-4217-BC7D-071A8BEB402C}"/>
</file>

<file path=customXml/itemProps2.xml><?xml version="1.0" encoding="utf-8"?>
<ds:datastoreItem xmlns:ds="http://schemas.openxmlformats.org/officeDocument/2006/customXml" ds:itemID="{C74565A2-432E-47E6-B496-9B5BFCDA6F5C}"/>
</file>

<file path=customXml/itemProps3.xml><?xml version="1.0" encoding="utf-8"?>
<ds:datastoreItem xmlns:ds="http://schemas.openxmlformats.org/officeDocument/2006/customXml" ds:itemID="{8BAD31BD-D04E-49F1-BAB7-E5D046F6447B}"/>
</file>

<file path=customXml/itemProps4.xml><?xml version="1.0" encoding="utf-8"?>
<ds:datastoreItem xmlns:ds="http://schemas.openxmlformats.org/officeDocument/2006/customXml" ds:itemID="{3F30380A-8292-4662-96CC-4B8382B9DFE0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Lehký</dc:creator>
  <cp:lastModifiedBy>Milan Lehký</cp:lastModifiedBy>
  <dcterms:created xsi:type="dcterms:W3CDTF">2024-08-29T20:10:11Z</dcterms:created>
  <dcterms:modified xsi:type="dcterms:W3CDTF">2024-08-29T20:10:31Z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0x01010055EA575BC929BB4C87864425B5F819F0</vt:lpwstr>
  </property>
  <property fmtid="{D5CDD505-2E9C-101B-9397-08002B2CF9AE}" pid="3" name="_dlc_DocIdItemGuid">
    <vt:lpwstr>2e3fd624-8875-4fd1-b86c-c2342371700c</vt:lpwstr>
  </property>
</Properties>
</file>